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9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1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2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sk3e19\mydesktop\Written Papers\Thesis\"/>
    </mc:Choice>
  </mc:AlternateContent>
  <xr:revisionPtr revIDLastSave="0" documentId="13_ncr:1_{930BE880-8975-4D0C-BDEA-D798BD1DE9C1}" xr6:coauthVersionLast="47" xr6:coauthVersionMax="47" xr10:uidLastSave="{00000000-0000-0000-0000-000000000000}"/>
  <bookViews>
    <workbookView xWindow="-108" yWindow="-108" windowWidth="23256" windowHeight="12576" activeTab="2" xr2:uid="{384A47D8-82DB-4742-B39B-3D650E82972A}"/>
  </bookViews>
  <sheets>
    <sheet name="100-300 μm data" sheetId="1" r:id="rId1"/>
    <sheet name="300-500 μm data" sheetId="2" r:id="rId2"/>
    <sheet name="500-700 μm data" sheetId="3" r:id="rId3"/>
    <sheet name="Porosity data" sheetId="4" r:id="rId4"/>
    <sheet name="Fig 39-40 data" sheetId="6" r:id="rId5"/>
    <sheet name="Fig 41 data" sheetId="5" r:id="rId6"/>
    <sheet name="Fig 42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BW11" i="5" l="1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10" i="5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18" i="4"/>
  <c r="AC11" i="4"/>
  <c r="AD11" i="4" s="1"/>
  <c r="AC12" i="4"/>
  <c r="AC13" i="4"/>
  <c r="AC14" i="4"/>
  <c r="AD14" i="4" s="1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10" i="4"/>
  <c r="AD10" i="4" s="1"/>
  <c r="AD17" i="4"/>
  <c r="AD16" i="4"/>
  <c r="AD15" i="4"/>
  <c r="AD13" i="4"/>
  <c r="AD12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15" i="4"/>
  <c r="Q11" i="4"/>
  <c r="Q12" i="4"/>
  <c r="R12" i="4" s="1"/>
  <c r="Q13" i="4"/>
  <c r="R13" i="4" s="1"/>
  <c r="Q14" i="4"/>
  <c r="R14" i="4" s="1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10" i="4"/>
  <c r="R11" i="4"/>
  <c r="R10" i="4"/>
  <c r="AT50" i="5" l="1"/>
  <c r="BU50" i="5" s="1"/>
  <c r="AS50" i="5"/>
  <c r="BT50" i="5" s="1"/>
  <c r="AR50" i="5"/>
  <c r="BS50" i="5" s="1"/>
  <c r="AQ50" i="5"/>
  <c r="BR50" i="5" s="1"/>
  <c r="AP50" i="5"/>
  <c r="BQ50" i="5" s="1"/>
  <c r="AO50" i="5"/>
  <c r="BP50" i="5" s="1"/>
  <c r="AN50" i="5"/>
  <c r="BO50" i="5" s="1"/>
  <c r="AM50" i="5"/>
  <c r="BN50" i="5" s="1"/>
  <c r="AL50" i="5"/>
  <c r="BM50" i="5" s="1"/>
  <c r="AK50" i="5"/>
  <c r="BL50" i="5" s="1"/>
  <c r="AJ50" i="5"/>
  <c r="BK50" i="5" s="1"/>
  <c r="AI50" i="5"/>
  <c r="BJ50" i="5" s="1"/>
  <c r="AH50" i="5"/>
  <c r="BI50" i="5" s="1"/>
  <c r="AG50" i="5"/>
  <c r="BH50" i="5" s="1"/>
  <c r="AF50" i="5"/>
  <c r="BG50" i="5" s="1"/>
  <c r="AE50" i="5"/>
  <c r="BF50" i="5" s="1"/>
  <c r="AD50" i="5"/>
  <c r="BE50" i="5" s="1"/>
  <c r="AC50" i="5"/>
  <c r="BD50" i="5" s="1"/>
  <c r="AB50" i="5"/>
  <c r="BC50" i="5" s="1"/>
  <c r="AA50" i="5"/>
  <c r="BB50" i="5" s="1"/>
  <c r="Z50" i="5"/>
  <c r="BA50" i="5" s="1"/>
  <c r="Y50" i="5"/>
  <c r="AZ50" i="5" s="1"/>
  <c r="X50" i="5"/>
  <c r="AY50" i="5" s="1"/>
  <c r="W50" i="5"/>
  <c r="AX50" i="5" s="1"/>
  <c r="V50" i="5"/>
  <c r="AW50" i="5" s="1"/>
  <c r="U50" i="5"/>
  <c r="AV50" i="5" s="1"/>
  <c r="T50" i="5"/>
  <c r="AU50" i="5" s="1"/>
  <c r="L50" i="5"/>
  <c r="M50" i="5" s="1"/>
  <c r="J50" i="5"/>
  <c r="K50" i="5" s="1"/>
  <c r="H50" i="5"/>
  <c r="I50" i="5" s="1"/>
  <c r="B50" i="5"/>
  <c r="C50" i="5" s="1"/>
  <c r="BS49" i="5"/>
  <c r="BM49" i="5"/>
  <c r="BL49" i="5"/>
  <c r="AU49" i="5"/>
  <c r="AT49" i="5"/>
  <c r="BU49" i="5" s="1"/>
  <c r="AS49" i="5"/>
  <c r="BT49" i="5" s="1"/>
  <c r="AR49" i="5"/>
  <c r="AQ49" i="5"/>
  <c r="BR49" i="5" s="1"/>
  <c r="AP49" i="5"/>
  <c r="BQ49" i="5" s="1"/>
  <c r="AO49" i="5"/>
  <c r="BP49" i="5" s="1"/>
  <c r="AN49" i="5"/>
  <c r="BO49" i="5" s="1"/>
  <c r="AM49" i="5"/>
  <c r="BN49" i="5" s="1"/>
  <c r="AL49" i="5"/>
  <c r="AK49" i="5"/>
  <c r="AJ49" i="5"/>
  <c r="BK49" i="5" s="1"/>
  <c r="AI49" i="5"/>
  <c r="BJ49" i="5" s="1"/>
  <c r="AH49" i="5"/>
  <c r="BI49" i="5" s="1"/>
  <c r="AG49" i="5"/>
  <c r="BH49" i="5" s="1"/>
  <c r="AF49" i="5"/>
  <c r="BG49" i="5" s="1"/>
  <c r="AE49" i="5"/>
  <c r="BF49" i="5" s="1"/>
  <c r="AD49" i="5"/>
  <c r="BE49" i="5" s="1"/>
  <c r="AC49" i="5"/>
  <c r="BD49" i="5" s="1"/>
  <c r="AB49" i="5"/>
  <c r="BC49" i="5" s="1"/>
  <c r="AA49" i="5"/>
  <c r="BB49" i="5" s="1"/>
  <c r="Z49" i="5"/>
  <c r="BA49" i="5" s="1"/>
  <c r="Y49" i="5"/>
  <c r="AZ49" i="5" s="1"/>
  <c r="X49" i="5"/>
  <c r="AY49" i="5" s="1"/>
  <c r="W49" i="5"/>
  <c r="AX49" i="5" s="1"/>
  <c r="V49" i="5"/>
  <c r="AW49" i="5" s="1"/>
  <c r="U49" i="5"/>
  <c r="AV49" i="5" s="1"/>
  <c r="T49" i="5"/>
  <c r="L49" i="5"/>
  <c r="M49" i="5" s="1"/>
  <c r="J49" i="5"/>
  <c r="K49" i="5" s="1"/>
  <c r="H49" i="5"/>
  <c r="I49" i="5" s="1"/>
  <c r="B49" i="5"/>
  <c r="C49" i="5" s="1"/>
  <c r="BQ48" i="5"/>
  <c r="BM48" i="5"/>
  <c r="BG48" i="5"/>
  <c r="AW48" i="5"/>
  <c r="AT48" i="5"/>
  <c r="BU48" i="5" s="1"/>
  <c r="AS48" i="5"/>
  <c r="BT48" i="5" s="1"/>
  <c r="AR48" i="5"/>
  <c r="BS48" i="5" s="1"/>
  <c r="AQ48" i="5"/>
  <c r="BR48" i="5" s="1"/>
  <c r="AP48" i="5"/>
  <c r="AO48" i="5"/>
  <c r="BP48" i="5" s="1"/>
  <c r="AN48" i="5"/>
  <c r="BO48" i="5" s="1"/>
  <c r="AM48" i="5"/>
  <c r="BN48" i="5" s="1"/>
  <c r="AL48" i="5"/>
  <c r="AK48" i="5"/>
  <c r="BL48" i="5" s="1"/>
  <c r="AJ48" i="5"/>
  <c r="BK48" i="5" s="1"/>
  <c r="AI48" i="5"/>
  <c r="BJ48" i="5" s="1"/>
  <c r="AH48" i="5"/>
  <c r="BI48" i="5" s="1"/>
  <c r="AG48" i="5"/>
  <c r="BH48" i="5" s="1"/>
  <c r="AF48" i="5"/>
  <c r="AE48" i="5"/>
  <c r="BF48" i="5" s="1"/>
  <c r="AD48" i="5"/>
  <c r="BE48" i="5" s="1"/>
  <c r="AC48" i="5"/>
  <c r="BD48" i="5" s="1"/>
  <c r="AB48" i="5"/>
  <c r="BC48" i="5" s="1"/>
  <c r="AA48" i="5"/>
  <c r="BB48" i="5" s="1"/>
  <c r="Z48" i="5"/>
  <c r="BA48" i="5" s="1"/>
  <c r="Y48" i="5"/>
  <c r="AZ48" i="5" s="1"/>
  <c r="X48" i="5"/>
  <c r="AY48" i="5" s="1"/>
  <c r="W48" i="5"/>
  <c r="AX48" i="5" s="1"/>
  <c r="V48" i="5"/>
  <c r="U48" i="5"/>
  <c r="AV48" i="5" s="1"/>
  <c r="T48" i="5"/>
  <c r="AU48" i="5" s="1"/>
  <c r="M48" i="5"/>
  <c r="L48" i="5"/>
  <c r="J48" i="5"/>
  <c r="K48" i="5" s="1"/>
  <c r="H48" i="5"/>
  <c r="I48" i="5" s="1"/>
  <c r="B48" i="5"/>
  <c r="C48" i="5" s="1"/>
  <c r="BS47" i="5"/>
  <c r="BQ47" i="5"/>
  <c r="AT47" i="5"/>
  <c r="BU47" i="5" s="1"/>
  <c r="AS47" i="5"/>
  <c r="BT47" i="5" s="1"/>
  <c r="AR47" i="5"/>
  <c r="AQ47" i="5"/>
  <c r="BR47" i="5" s="1"/>
  <c r="AP47" i="5"/>
  <c r="AO47" i="5"/>
  <c r="BP47" i="5" s="1"/>
  <c r="AN47" i="5"/>
  <c r="BO47" i="5" s="1"/>
  <c r="AM47" i="5"/>
  <c r="BN47" i="5" s="1"/>
  <c r="AL47" i="5"/>
  <c r="BM47" i="5" s="1"/>
  <c r="AK47" i="5"/>
  <c r="BL47" i="5" s="1"/>
  <c r="AJ47" i="5"/>
  <c r="BK47" i="5" s="1"/>
  <c r="AI47" i="5"/>
  <c r="BJ47" i="5" s="1"/>
  <c r="AH47" i="5"/>
  <c r="BI47" i="5" s="1"/>
  <c r="AG47" i="5"/>
  <c r="BH47" i="5" s="1"/>
  <c r="AF47" i="5"/>
  <c r="BG47" i="5" s="1"/>
  <c r="AE47" i="5"/>
  <c r="BF47" i="5" s="1"/>
  <c r="AD47" i="5"/>
  <c r="BE47" i="5" s="1"/>
  <c r="AC47" i="5"/>
  <c r="BD47" i="5" s="1"/>
  <c r="AB47" i="5"/>
  <c r="BC47" i="5" s="1"/>
  <c r="AA47" i="5"/>
  <c r="BB47" i="5" s="1"/>
  <c r="Z47" i="5"/>
  <c r="BA47" i="5" s="1"/>
  <c r="Y47" i="5"/>
  <c r="AZ47" i="5" s="1"/>
  <c r="X47" i="5"/>
  <c r="AY47" i="5" s="1"/>
  <c r="W47" i="5"/>
  <c r="AX47" i="5" s="1"/>
  <c r="V47" i="5"/>
  <c r="AW47" i="5" s="1"/>
  <c r="U47" i="5"/>
  <c r="AV47" i="5" s="1"/>
  <c r="T47" i="5"/>
  <c r="AU47" i="5" s="1"/>
  <c r="L47" i="5"/>
  <c r="M47" i="5" s="1"/>
  <c r="J47" i="5"/>
  <c r="K47" i="5" s="1"/>
  <c r="H47" i="5"/>
  <c r="I47" i="5" s="1"/>
  <c r="B47" i="5"/>
  <c r="C47" i="5" s="1"/>
  <c r="BS46" i="5"/>
  <c r="AU46" i="5"/>
  <c r="AT46" i="5"/>
  <c r="BU46" i="5" s="1"/>
  <c r="AS46" i="5"/>
  <c r="BT46" i="5" s="1"/>
  <c r="AR46" i="5"/>
  <c r="AQ46" i="5"/>
  <c r="BR46" i="5" s="1"/>
  <c r="AP46" i="5"/>
  <c r="BQ46" i="5" s="1"/>
  <c r="AO46" i="5"/>
  <c r="BP46" i="5" s="1"/>
  <c r="AN46" i="5"/>
  <c r="BO46" i="5" s="1"/>
  <c r="AM46" i="5"/>
  <c r="BN46" i="5" s="1"/>
  <c r="AL46" i="5"/>
  <c r="BM46" i="5" s="1"/>
  <c r="AK46" i="5"/>
  <c r="BL46" i="5" s="1"/>
  <c r="AJ46" i="5"/>
  <c r="BK46" i="5" s="1"/>
  <c r="AI46" i="5"/>
  <c r="BJ46" i="5" s="1"/>
  <c r="AH46" i="5"/>
  <c r="BI46" i="5" s="1"/>
  <c r="AG46" i="5"/>
  <c r="BH46" i="5" s="1"/>
  <c r="AF46" i="5"/>
  <c r="BG46" i="5" s="1"/>
  <c r="AE46" i="5"/>
  <c r="BF46" i="5" s="1"/>
  <c r="AD46" i="5"/>
  <c r="BE46" i="5" s="1"/>
  <c r="AC46" i="5"/>
  <c r="BD46" i="5" s="1"/>
  <c r="AB46" i="5"/>
  <c r="BC46" i="5" s="1"/>
  <c r="AA46" i="5"/>
  <c r="BB46" i="5" s="1"/>
  <c r="Z46" i="5"/>
  <c r="BA46" i="5" s="1"/>
  <c r="Y46" i="5"/>
  <c r="AZ46" i="5" s="1"/>
  <c r="X46" i="5"/>
  <c r="AY46" i="5" s="1"/>
  <c r="W46" i="5"/>
  <c r="AX46" i="5" s="1"/>
  <c r="V46" i="5"/>
  <c r="AW46" i="5" s="1"/>
  <c r="U46" i="5"/>
  <c r="AV46" i="5" s="1"/>
  <c r="T46" i="5"/>
  <c r="L46" i="5"/>
  <c r="M46" i="5" s="1"/>
  <c r="J46" i="5"/>
  <c r="K46" i="5" s="1"/>
  <c r="H46" i="5"/>
  <c r="I46" i="5" s="1"/>
  <c r="B46" i="5"/>
  <c r="C46" i="5" s="1"/>
  <c r="BP45" i="5"/>
  <c r="BO45" i="5"/>
  <c r="BG45" i="5"/>
  <c r="BD45" i="5"/>
  <c r="AW45" i="5"/>
  <c r="AU45" i="5"/>
  <c r="AT45" i="5"/>
  <c r="BU45" i="5" s="1"/>
  <c r="AS45" i="5"/>
  <c r="BT45" i="5" s="1"/>
  <c r="AR45" i="5"/>
  <c r="BS45" i="5" s="1"/>
  <c r="AQ45" i="5"/>
  <c r="BR45" i="5" s="1"/>
  <c r="AP45" i="5"/>
  <c r="BQ45" i="5" s="1"/>
  <c r="AO45" i="5"/>
  <c r="AN45" i="5"/>
  <c r="AM45" i="5"/>
  <c r="BN45" i="5" s="1"/>
  <c r="AL45" i="5"/>
  <c r="BM45" i="5" s="1"/>
  <c r="AK45" i="5"/>
  <c r="BL45" i="5" s="1"/>
  <c r="AJ45" i="5"/>
  <c r="BK45" i="5" s="1"/>
  <c r="AI45" i="5"/>
  <c r="BJ45" i="5" s="1"/>
  <c r="AH45" i="5"/>
  <c r="BI45" i="5" s="1"/>
  <c r="AG45" i="5"/>
  <c r="BH45" i="5" s="1"/>
  <c r="AF45" i="5"/>
  <c r="AE45" i="5"/>
  <c r="BF45" i="5" s="1"/>
  <c r="AD45" i="5"/>
  <c r="BE45" i="5" s="1"/>
  <c r="AC45" i="5"/>
  <c r="AB45" i="5"/>
  <c r="BC45" i="5" s="1"/>
  <c r="AA45" i="5"/>
  <c r="BB45" i="5" s="1"/>
  <c r="Z45" i="5"/>
  <c r="BA45" i="5" s="1"/>
  <c r="Y45" i="5"/>
  <c r="AZ45" i="5" s="1"/>
  <c r="X45" i="5"/>
  <c r="AY45" i="5" s="1"/>
  <c r="W45" i="5"/>
  <c r="AX45" i="5" s="1"/>
  <c r="V45" i="5"/>
  <c r="U45" i="5"/>
  <c r="AV45" i="5" s="1"/>
  <c r="T45" i="5"/>
  <c r="L45" i="5"/>
  <c r="M45" i="5" s="1"/>
  <c r="J45" i="5"/>
  <c r="K45" i="5" s="1"/>
  <c r="H45" i="5"/>
  <c r="I45" i="5" s="1"/>
  <c r="B45" i="5"/>
  <c r="C45" i="5" s="1"/>
  <c r="BT44" i="5"/>
  <c r="BM44" i="5"/>
  <c r="AT44" i="5"/>
  <c r="BU44" i="5" s="1"/>
  <c r="AS44" i="5"/>
  <c r="AR44" i="5"/>
  <c r="BS44" i="5" s="1"/>
  <c r="AQ44" i="5"/>
  <c r="BR44" i="5" s="1"/>
  <c r="AP44" i="5"/>
  <c r="BQ44" i="5" s="1"/>
  <c r="AO44" i="5"/>
  <c r="BP44" i="5" s="1"/>
  <c r="AN44" i="5"/>
  <c r="BO44" i="5" s="1"/>
  <c r="AM44" i="5"/>
  <c r="BN44" i="5" s="1"/>
  <c r="AL44" i="5"/>
  <c r="AK44" i="5"/>
  <c r="BL44" i="5" s="1"/>
  <c r="AJ44" i="5"/>
  <c r="BK44" i="5" s="1"/>
  <c r="AI44" i="5"/>
  <c r="BJ44" i="5" s="1"/>
  <c r="AH44" i="5"/>
  <c r="BI44" i="5" s="1"/>
  <c r="AG44" i="5"/>
  <c r="BH44" i="5" s="1"/>
  <c r="AF44" i="5"/>
  <c r="BG44" i="5" s="1"/>
  <c r="AE44" i="5"/>
  <c r="BF44" i="5" s="1"/>
  <c r="AD44" i="5"/>
  <c r="BE44" i="5" s="1"/>
  <c r="AC44" i="5"/>
  <c r="BD44" i="5" s="1"/>
  <c r="AB44" i="5"/>
  <c r="BC44" i="5" s="1"/>
  <c r="AA44" i="5"/>
  <c r="BB44" i="5" s="1"/>
  <c r="Z44" i="5"/>
  <c r="BA44" i="5" s="1"/>
  <c r="Y44" i="5"/>
  <c r="AZ44" i="5" s="1"/>
  <c r="X44" i="5"/>
  <c r="AY44" i="5" s="1"/>
  <c r="W44" i="5"/>
  <c r="AX44" i="5" s="1"/>
  <c r="V44" i="5"/>
  <c r="AW44" i="5" s="1"/>
  <c r="U44" i="5"/>
  <c r="AV44" i="5" s="1"/>
  <c r="T44" i="5"/>
  <c r="AU44" i="5" s="1"/>
  <c r="L44" i="5"/>
  <c r="M44" i="5" s="1"/>
  <c r="J44" i="5"/>
  <c r="K44" i="5" s="1"/>
  <c r="H44" i="5"/>
  <c r="I44" i="5" s="1"/>
  <c r="B44" i="5"/>
  <c r="C44" i="5" s="1"/>
  <c r="BO43" i="5"/>
  <c r="BG43" i="5"/>
  <c r="AU43" i="5"/>
  <c r="AT43" i="5"/>
  <c r="BU43" i="5" s="1"/>
  <c r="AS43" i="5"/>
  <c r="BT43" i="5" s="1"/>
  <c r="AR43" i="5"/>
  <c r="BS43" i="5" s="1"/>
  <c r="AQ43" i="5"/>
  <c r="BR43" i="5" s="1"/>
  <c r="AP43" i="5"/>
  <c r="BQ43" i="5" s="1"/>
  <c r="AO43" i="5"/>
  <c r="BP43" i="5" s="1"/>
  <c r="AN43" i="5"/>
  <c r="AM43" i="5"/>
  <c r="BN43" i="5" s="1"/>
  <c r="AL43" i="5"/>
  <c r="BM43" i="5" s="1"/>
  <c r="AK43" i="5"/>
  <c r="BL43" i="5" s="1"/>
  <c r="AJ43" i="5"/>
  <c r="BK43" i="5" s="1"/>
  <c r="AI43" i="5"/>
  <c r="BJ43" i="5" s="1"/>
  <c r="AH43" i="5"/>
  <c r="BI43" i="5" s="1"/>
  <c r="AG43" i="5"/>
  <c r="BH43" i="5" s="1"/>
  <c r="AF43" i="5"/>
  <c r="AE43" i="5"/>
  <c r="BF43" i="5" s="1"/>
  <c r="AD43" i="5"/>
  <c r="BE43" i="5" s="1"/>
  <c r="AC43" i="5"/>
  <c r="BD43" i="5" s="1"/>
  <c r="AB43" i="5"/>
  <c r="BC43" i="5" s="1"/>
  <c r="AA43" i="5"/>
  <c r="BB43" i="5" s="1"/>
  <c r="Z43" i="5"/>
  <c r="BA43" i="5" s="1"/>
  <c r="Y43" i="5"/>
  <c r="AZ43" i="5" s="1"/>
  <c r="X43" i="5"/>
  <c r="AY43" i="5" s="1"/>
  <c r="W43" i="5"/>
  <c r="AX43" i="5" s="1"/>
  <c r="V43" i="5"/>
  <c r="AW43" i="5" s="1"/>
  <c r="U43" i="5"/>
  <c r="AV43" i="5" s="1"/>
  <c r="T43" i="5"/>
  <c r="L43" i="5"/>
  <c r="M43" i="5" s="1"/>
  <c r="J43" i="5"/>
  <c r="K43" i="5" s="1"/>
  <c r="H43" i="5"/>
  <c r="I43" i="5" s="1"/>
  <c r="B43" i="5"/>
  <c r="C43" i="5" s="1"/>
  <c r="BP42" i="5"/>
  <c r="BO42" i="5"/>
  <c r="BC42" i="5"/>
  <c r="AU42" i="5"/>
  <c r="AT42" i="5"/>
  <c r="BU42" i="5" s="1"/>
  <c r="AS42" i="5"/>
  <c r="BT42" i="5" s="1"/>
  <c r="AR42" i="5"/>
  <c r="BS42" i="5" s="1"/>
  <c r="AQ42" i="5"/>
  <c r="BR42" i="5" s="1"/>
  <c r="AP42" i="5"/>
  <c r="BQ42" i="5" s="1"/>
  <c r="AO42" i="5"/>
  <c r="AN42" i="5"/>
  <c r="AM42" i="5"/>
  <c r="BN42" i="5" s="1"/>
  <c r="AL42" i="5"/>
  <c r="BM42" i="5" s="1"/>
  <c r="AK42" i="5"/>
  <c r="BL42" i="5" s="1"/>
  <c r="AJ42" i="5"/>
  <c r="BK42" i="5" s="1"/>
  <c r="AI42" i="5"/>
  <c r="BJ42" i="5" s="1"/>
  <c r="AH42" i="5"/>
  <c r="BI42" i="5" s="1"/>
  <c r="AG42" i="5"/>
  <c r="BH42" i="5" s="1"/>
  <c r="AF42" i="5"/>
  <c r="BG42" i="5" s="1"/>
  <c r="AE42" i="5"/>
  <c r="BF42" i="5" s="1"/>
  <c r="AD42" i="5"/>
  <c r="BE42" i="5" s="1"/>
  <c r="AC42" i="5"/>
  <c r="BD42" i="5" s="1"/>
  <c r="AB42" i="5"/>
  <c r="AA42" i="5"/>
  <c r="BB42" i="5" s="1"/>
  <c r="Z42" i="5"/>
  <c r="BA42" i="5" s="1"/>
  <c r="Y42" i="5"/>
  <c r="AZ42" i="5" s="1"/>
  <c r="X42" i="5"/>
  <c r="AY42" i="5" s="1"/>
  <c r="W42" i="5"/>
  <c r="AX42" i="5" s="1"/>
  <c r="V42" i="5"/>
  <c r="AW42" i="5" s="1"/>
  <c r="U42" i="5"/>
  <c r="AV42" i="5" s="1"/>
  <c r="T42" i="5"/>
  <c r="L42" i="5"/>
  <c r="M42" i="5" s="1"/>
  <c r="J42" i="5"/>
  <c r="K42" i="5" s="1"/>
  <c r="H42" i="5"/>
  <c r="I42" i="5" s="1"/>
  <c r="B42" i="5"/>
  <c r="C42" i="5" s="1"/>
  <c r="BT41" i="5"/>
  <c r="BI41" i="5"/>
  <c r="AT41" i="5"/>
  <c r="BU41" i="5" s="1"/>
  <c r="AS41" i="5"/>
  <c r="AR41" i="5"/>
  <c r="BS41" i="5" s="1"/>
  <c r="AQ41" i="5"/>
  <c r="BR41" i="5" s="1"/>
  <c r="AP41" i="5"/>
  <c r="BQ41" i="5" s="1"/>
  <c r="AO41" i="5"/>
  <c r="BP41" i="5" s="1"/>
  <c r="AN41" i="5"/>
  <c r="BO41" i="5" s="1"/>
  <c r="AM41" i="5"/>
  <c r="BN41" i="5" s="1"/>
  <c r="AL41" i="5"/>
  <c r="BM41" i="5" s="1"/>
  <c r="AK41" i="5"/>
  <c r="BL41" i="5" s="1"/>
  <c r="AJ41" i="5"/>
  <c r="BK41" i="5" s="1"/>
  <c r="AI41" i="5"/>
  <c r="BJ41" i="5" s="1"/>
  <c r="AH41" i="5"/>
  <c r="AG41" i="5"/>
  <c r="BH41" i="5" s="1"/>
  <c r="AF41" i="5"/>
  <c r="BG41" i="5" s="1"/>
  <c r="AE41" i="5"/>
  <c r="BF41" i="5" s="1"/>
  <c r="AD41" i="5"/>
  <c r="BE41" i="5" s="1"/>
  <c r="AC41" i="5"/>
  <c r="BD41" i="5" s="1"/>
  <c r="AB41" i="5"/>
  <c r="BC41" i="5" s="1"/>
  <c r="AA41" i="5"/>
  <c r="BB41" i="5" s="1"/>
  <c r="Z41" i="5"/>
  <c r="BA41" i="5" s="1"/>
  <c r="Y41" i="5"/>
  <c r="AZ41" i="5" s="1"/>
  <c r="X41" i="5"/>
  <c r="AY41" i="5" s="1"/>
  <c r="W41" i="5"/>
  <c r="AX41" i="5" s="1"/>
  <c r="V41" i="5"/>
  <c r="AW41" i="5" s="1"/>
  <c r="U41" i="5"/>
  <c r="AV41" i="5" s="1"/>
  <c r="T41" i="5"/>
  <c r="AU41" i="5" s="1"/>
  <c r="L41" i="5"/>
  <c r="M41" i="5" s="1"/>
  <c r="J41" i="5"/>
  <c r="K41" i="5" s="1"/>
  <c r="H41" i="5"/>
  <c r="I41" i="5" s="1"/>
  <c r="B41" i="5"/>
  <c r="C41" i="5" s="1"/>
  <c r="BA40" i="5"/>
  <c r="AT40" i="5"/>
  <c r="BU40" i="5" s="1"/>
  <c r="AS40" i="5"/>
  <c r="BT40" i="5" s="1"/>
  <c r="AR40" i="5"/>
  <c r="BS40" i="5" s="1"/>
  <c r="AQ40" i="5"/>
  <c r="BR40" i="5" s="1"/>
  <c r="AP40" i="5"/>
  <c r="BQ40" i="5" s="1"/>
  <c r="AO40" i="5"/>
  <c r="BP40" i="5" s="1"/>
  <c r="AN40" i="5"/>
  <c r="BO40" i="5" s="1"/>
  <c r="AM40" i="5"/>
  <c r="BN40" i="5" s="1"/>
  <c r="AL40" i="5"/>
  <c r="BM40" i="5" s="1"/>
  <c r="AK40" i="5"/>
  <c r="BL40" i="5" s="1"/>
  <c r="AJ40" i="5"/>
  <c r="BK40" i="5" s="1"/>
  <c r="AI40" i="5"/>
  <c r="BJ40" i="5" s="1"/>
  <c r="AH40" i="5"/>
  <c r="BI40" i="5" s="1"/>
  <c r="AG40" i="5"/>
  <c r="BH40" i="5" s="1"/>
  <c r="AF40" i="5"/>
  <c r="BG40" i="5" s="1"/>
  <c r="AE40" i="5"/>
  <c r="BF40" i="5" s="1"/>
  <c r="AD40" i="5"/>
  <c r="BE40" i="5" s="1"/>
  <c r="AC40" i="5"/>
  <c r="BD40" i="5" s="1"/>
  <c r="AB40" i="5"/>
  <c r="BC40" i="5" s="1"/>
  <c r="AA40" i="5"/>
  <c r="BB40" i="5" s="1"/>
  <c r="Z40" i="5"/>
  <c r="Y40" i="5"/>
  <c r="AZ40" i="5" s="1"/>
  <c r="X40" i="5"/>
  <c r="AY40" i="5" s="1"/>
  <c r="W40" i="5"/>
  <c r="AX40" i="5" s="1"/>
  <c r="V40" i="5"/>
  <c r="AW40" i="5" s="1"/>
  <c r="U40" i="5"/>
  <c r="AV40" i="5" s="1"/>
  <c r="T40" i="5"/>
  <c r="AU40" i="5" s="1"/>
  <c r="L40" i="5"/>
  <c r="M40" i="5" s="1"/>
  <c r="J40" i="5"/>
  <c r="K40" i="5" s="1"/>
  <c r="H40" i="5"/>
  <c r="I40" i="5" s="1"/>
  <c r="B40" i="5"/>
  <c r="C40" i="5" s="1"/>
  <c r="BI39" i="5"/>
  <c r="BE39" i="5"/>
  <c r="BD39" i="5"/>
  <c r="AT39" i="5"/>
  <c r="BU39" i="5" s="1"/>
  <c r="AS39" i="5"/>
  <c r="BT39" i="5" s="1"/>
  <c r="AR39" i="5"/>
  <c r="BS39" i="5" s="1"/>
  <c r="AQ39" i="5"/>
  <c r="BR39" i="5" s="1"/>
  <c r="AP39" i="5"/>
  <c r="BQ39" i="5" s="1"/>
  <c r="AO39" i="5"/>
  <c r="BP39" i="5" s="1"/>
  <c r="AN39" i="5"/>
  <c r="BO39" i="5" s="1"/>
  <c r="AM39" i="5"/>
  <c r="BN39" i="5" s="1"/>
  <c r="AL39" i="5"/>
  <c r="BM39" i="5" s="1"/>
  <c r="AK39" i="5"/>
  <c r="BL39" i="5" s="1"/>
  <c r="AJ39" i="5"/>
  <c r="BK39" i="5" s="1"/>
  <c r="AI39" i="5"/>
  <c r="BJ39" i="5" s="1"/>
  <c r="AH39" i="5"/>
  <c r="AG39" i="5"/>
  <c r="BH39" i="5" s="1"/>
  <c r="AF39" i="5"/>
  <c r="BG39" i="5" s="1"/>
  <c r="AE39" i="5"/>
  <c r="BF39" i="5" s="1"/>
  <c r="AD39" i="5"/>
  <c r="AC39" i="5"/>
  <c r="AB39" i="5"/>
  <c r="BC39" i="5" s="1"/>
  <c r="AA39" i="5"/>
  <c r="BB39" i="5" s="1"/>
  <c r="Z39" i="5"/>
  <c r="BA39" i="5" s="1"/>
  <c r="Y39" i="5"/>
  <c r="AZ39" i="5" s="1"/>
  <c r="X39" i="5"/>
  <c r="AY39" i="5" s="1"/>
  <c r="W39" i="5"/>
  <c r="AX39" i="5" s="1"/>
  <c r="V39" i="5"/>
  <c r="AW39" i="5" s="1"/>
  <c r="U39" i="5"/>
  <c r="AV39" i="5" s="1"/>
  <c r="T39" i="5"/>
  <c r="AU39" i="5" s="1"/>
  <c r="L39" i="5"/>
  <c r="M39" i="5" s="1"/>
  <c r="J39" i="5"/>
  <c r="K39" i="5" s="1"/>
  <c r="H39" i="5"/>
  <c r="I39" i="5" s="1"/>
  <c r="B39" i="5"/>
  <c r="C39" i="5" s="1"/>
  <c r="BG38" i="5"/>
  <c r="AW38" i="5"/>
  <c r="AT38" i="5"/>
  <c r="BU38" i="5" s="1"/>
  <c r="AS38" i="5"/>
  <c r="BT38" i="5" s="1"/>
  <c r="AR38" i="5"/>
  <c r="BS38" i="5" s="1"/>
  <c r="AQ38" i="5"/>
  <c r="BR38" i="5" s="1"/>
  <c r="AP38" i="5"/>
  <c r="BQ38" i="5" s="1"/>
  <c r="AO38" i="5"/>
  <c r="BP38" i="5" s="1"/>
  <c r="AN38" i="5"/>
  <c r="BO38" i="5" s="1"/>
  <c r="AM38" i="5"/>
  <c r="BN38" i="5" s="1"/>
  <c r="AL38" i="5"/>
  <c r="BM38" i="5" s="1"/>
  <c r="AK38" i="5"/>
  <c r="BL38" i="5" s="1"/>
  <c r="AJ38" i="5"/>
  <c r="BK38" i="5" s="1"/>
  <c r="AI38" i="5"/>
  <c r="BJ38" i="5" s="1"/>
  <c r="AH38" i="5"/>
  <c r="BI38" i="5" s="1"/>
  <c r="AG38" i="5"/>
  <c r="BH38" i="5" s="1"/>
  <c r="AF38" i="5"/>
  <c r="AE38" i="5"/>
  <c r="BF38" i="5" s="1"/>
  <c r="AD38" i="5"/>
  <c r="BE38" i="5" s="1"/>
  <c r="AC38" i="5"/>
  <c r="BD38" i="5" s="1"/>
  <c r="AB38" i="5"/>
  <c r="BC38" i="5" s="1"/>
  <c r="AA38" i="5"/>
  <c r="BB38" i="5" s="1"/>
  <c r="Z38" i="5"/>
  <c r="BA38" i="5" s="1"/>
  <c r="Y38" i="5"/>
  <c r="AZ38" i="5" s="1"/>
  <c r="X38" i="5"/>
  <c r="AY38" i="5" s="1"/>
  <c r="W38" i="5"/>
  <c r="AX38" i="5" s="1"/>
  <c r="V38" i="5"/>
  <c r="U38" i="5"/>
  <c r="AV38" i="5" s="1"/>
  <c r="T38" i="5"/>
  <c r="AU38" i="5" s="1"/>
  <c r="L38" i="5"/>
  <c r="M38" i="5" s="1"/>
  <c r="J38" i="5"/>
  <c r="K38" i="5" s="1"/>
  <c r="H38" i="5"/>
  <c r="I38" i="5" s="1"/>
  <c r="B38" i="5"/>
  <c r="C38" i="5" s="1"/>
  <c r="BU37" i="5"/>
  <c r="BQ37" i="5"/>
  <c r="AU37" i="5"/>
  <c r="AT37" i="5"/>
  <c r="AS37" i="5"/>
  <c r="BT37" i="5" s="1"/>
  <c r="AR37" i="5"/>
  <c r="BS37" i="5" s="1"/>
  <c r="AQ37" i="5"/>
  <c r="BR37" i="5" s="1"/>
  <c r="AP37" i="5"/>
  <c r="AO37" i="5"/>
  <c r="BP37" i="5" s="1"/>
  <c r="AN37" i="5"/>
  <c r="BO37" i="5" s="1"/>
  <c r="AM37" i="5"/>
  <c r="BN37" i="5" s="1"/>
  <c r="AL37" i="5"/>
  <c r="BM37" i="5" s="1"/>
  <c r="AK37" i="5"/>
  <c r="BL37" i="5" s="1"/>
  <c r="AJ37" i="5"/>
  <c r="BK37" i="5" s="1"/>
  <c r="AI37" i="5"/>
  <c r="BJ37" i="5" s="1"/>
  <c r="AH37" i="5"/>
  <c r="BI37" i="5" s="1"/>
  <c r="AG37" i="5"/>
  <c r="BH37" i="5" s="1"/>
  <c r="AF37" i="5"/>
  <c r="BG37" i="5" s="1"/>
  <c r="AE37" i="5"/>
  <c r="BF37" i="5" s="1"/>
  <c r="AD37" i="5"/>
  <c r="BE37" i="5" s="1"/>
  <c r="AC37" i="5"/>
  <c r="BD37" i="5" s="1"/>
  <c r="AB37" i="5"/>
  <c r="BC37" i="5" s="1"/>
  <c r="AA37" i="5"/>
  <c r="BB37" i="5" s="1"/>
  <c r="Z37" i="5"/>
  <c r="BA37" i="5" s="1"/>
  <c r="Y37" i="5"/>
  <c r="AZ37" i="5" s="1"/>
  <c r="X37" i="5"/>
  <c r="AY37" i="5" s="1"/>
  <c r="W37" i="5"/>
  <c r="AX37" i="5" s="1"/>
  <c r="V37" i="5"/>
  <c r="AW37" i="5" s="1"/>
  <c r="U37" i="5"/>
  <c r="AV37" i="5" s="1"/>
  <c r="T37" i="5"/>
  <c r="L37" i="5"/>
  <c r="M37" i="5" s="1"/>
  <c r="J37" i="5"/>
  <c r="K37" i="5" s="1"/>
  <c r="H37" i="5"/>
  <c r="I37" i="5" s="1"/>
  <c r="B37" i="5"/>
  <c r="C37" i="5" s="1"/>
  <c r="BG36" i="5"/>
  <c r="BA36" i="5"/>
  <c r="AY36" i="5"/>
  <c r="AT36" i="5"/>
  <c r="BU36" i="5" s="1"/>
  <c r="AS36" i="5"/>
  <c r="BT36" i="5" s="1"/>
  <c r="AR36" i="5"/>
  <c r="BS36" i="5" s="1"/>
  <c r="AQ36" i="5"/>
  <c r="BR36" i="5" s="1"/>
  <c r="AP36" i="5"/>
  <c r="BQ36" i="5" s="1"/>
  <c r="AO36" i="5"/>
  <c r="BP36" i="5" s="1"/>
  <c r="AN36" i="5"/>
  <c r="BO36" i="5" s="1"/>
  <c r="AM36" i="5"/>
  <c r="BN36" i="5" s="1"/>
  <c r="AL36" i="5"/>
  <c r="BM36" i="5" s="1"/>
  <c r="AK36" i="5"/>
  <c r="BL36" i="5" s="1"/>
  <c r="AJ36" i="5"/>
  <c r="BK36" i="5" s="1"/>
  <c r="AI36" i="5"/>
  <c r="BJ36" i="5" s="1"/>
  <c r="AH36" i="5"/>
  <c r="BI36" i="5" s="1"/>
  <c r="AG36" i="5"/>
  <c r="BH36" i="5" s="1"/>
  <c r="AF36" i="5"/>
  <c r="AE36" i="5"/>
  <c r="BF36" i="5" s="1"/>
  <c r="AD36" i="5"/>
  <c r="BE36" i="5" s="1"/>
  <c r="AC36" i="5"/>
  <c r="BD36" i="5" s="1"/>
  <c r="AB36" i="5"/>
  <c r="BC36" i="5" s="1"/>
  <c r="AA36" i="5"/>
  <c r="BB36" i="5" s="1"/>
  <c r="Z36" i="5"/>
  <c r="Y36" i="5"/>
  <c r="AZ36" i="5" s="1"/>
  <c r="X36" i="5"/>
  <c r="W36" i="5"/>
  <c r="AX36" i="5" s="1"/>
  <c r="V36" i="5"/>
  <c r="AW36" i="5" s="1"/>
  <c r="U36" i="5"/>
  <c r="AV36" i="5" s="1"/>
  <c r="T36" i="5"/>
  <c r="AU36" i="5" s="1"/>
  <c r="L36" i="5"/>
  <c r="M36" i="5" s="1"/>
  <c r="J36" i="5"/>
  <c r="K36" i="5" s="1"/>
  <c r="H36" i="5"/>
  <c r="I36" i="5" s="1"/>
  <c r="B36" i="5"/>
  <c r="C36" i="5" s="1"/>
  <c r="BQ35" i="5"/>
  <c r="BK35" i="5"/>
  <c r="BG35" i="5"/>
  <c r="AY35" i="5"/>
  <c r="AT35" i="5"/>
  <c r="BU35" i="5" s="1"/>
  <c r="AS35" i="5"/>
  <c r="BT35" i="5" s="1"/>
  <c r="AR35" i="5"/>
  <c r="BS35" i="5" s="1"/>
  <c r="AQ35" i="5"/>
  <c r="BR35" i="5" s="1"/>
  <c r="AP35" i="5"/>
  <c r="AO35" i="5"/>
  <c r="BP35" i="5" s="1"/>
  <c r="AN35" i="5"/>
  <c r="BO35" i="5" s="1"/>
  <c r="AM35" i="5"/>
  <c r="BN35" i="5" s="1"/>
  <c r="AL35" i="5"/>
  <c r="BM35" i="5" s="1"/>
  <c r="AK35" i="5"/>
  <c r="BL35" i="5" s="1"/>
  <c r="AJ35" i="5"/>
  <c r="AI35" i="5"/>
  <c r="BJ35" i="5" s="1"/>
  <c r="AH35" i="5"/>
  <c r="BI35" i="5" s="1"/>
  <c r="AG35" i="5"/>
  <c r="BH35" i="5" s="1"/>
  <c r="AF35" i="5"/>
  <c r="AE35" i="5"/>
  <c r="BF35" i="5" s="1"/>
  <c r="AD35" i="5"/>
  <c r="BE35" i="5" s="1"/>
  <c r="AC35" i="5"/>
  <c r="BD35" i="5" s="1"/>
  <c r="AB35" i="5"/>
  <c r="BC35" i="5" s="1"/>
  <c r="AA35" i="5"/>
  <c r="BB35" i="5" s="1"/>
  <c r="Z35" i="5"/>
  <c r="BA35" i="5" s="1"/>
  <c r="Y35" i="5"/>
  <c r="AZ35" i="5" s="1"/>
  <c r="X35" i="5"/>
  <c r="W35" i="5"/>
  <c r="AX35" i="5" s="1"/>
  <c r="V35" i="5"/>
  <c r="AW35" i="5" s="1"/>
  <c r="U35" i="5"/>
  <c r="AV35" i="5" s="1"/>
  <c r="T35" i="5"/>
  <c r="AU35" i="5" s="1"/>
  <c r="L35" i="5"/>
  <c r="M35" i="5" s="1"/>
  <c r="J35" i="5"/>
  <c r="K35" i="5" s="1"/>
  <c r="H35" i="5"/>
  <c r="I35" i="5" s="1"/>
  <c r="B35" i="5"/>
  <c r="C35" i="5" s="1"/>
  <c r="BI34" i="5"/>
  <c r="AU34" i="5"/>
  <c r="AT34" i="5"/>
  <c r="BU34" i="5" s="1"/>
  <c r="AS34" i="5"/>
  <c r="BT34" i="5" s="1"/>
  <c r="AR34" i="5"/>
  <c r="BS34" i="5" s="1"/>
  <c r="AQ34" i="5"/>
  <c r="BR34" i="5" s="1"/>
  <c r="AP34" i="5"/>
  <c r="BQ34" i="5" s="1"/>
  <c r="AO34" i="5"/>
  <c r="BP34" i="5" s="1"/>
  <c r="AN34" i="5"/>
  <c r="BO34" i="5" s="1"/>
  <c r="AM34" i="5"/>
  <c r="BN34" i="5" s="1"/>
  <c r="AL34" i="5"/>
  <c r="BM34" i="5" s="1"/>
  <c r="AK34" i="5"/>
  <c r="BL34" i="5" s="1"/>
  <c r="AJ34" i="5"/>
  <c r="BK34" i="5" s="1"/>
  <c r="AI34" i="5"/>
  <c r="BJ34" i="5" s="1"/>
  <c r="AH34" i="5"/>
  <c r="AG34" i="5"/>
  <c r="BH34" i="5" s="1"/>
  <c r="AF34" i="5"/>
  <c r="BG34" i="5" s="1"/>
  <c r="AE34" i="5"/>
  <c r="BF34" i="5" s="1"/>
  <c r="AD34" i="5"/>
  <c r="BE34" i="5" s="1"/>
  <c r="AC34" i="5"/>
  <c r="BD34" i="5" s="1"/>
  <c r="AB34" i="5"/>
  <c r="BC34" i="5" s="1"/>
  <c r="AA34" i="5"/>
  <c r="BB34" i="5" s="1"/>
  <c r="Z34" i="5"/>
  <c r="BA34" i="5" s="1"/>
  <c r="Y34" i="5"/>
  <c r="AZ34" i="5" s="1"/>
  <c r="X34" i="5"/>
  <c r="AY34" i="5" s="1"/>
  <c r="W34" i="5"/>
  <c r="AX34" i="5" s="1"/>
  <c r="V34" i="5"/>
  <c r="AW34" i="5" s="1"/>
  <c r="U34" i="5"/>
  <c r="AV34" i="5" s="1"/>
  <c r="T34" i="5"/>
  <c r="L34" i="5"/>
  <c r="M34" i="5" s="1"/>
  <c r="J34" i="5"/>
  <c r="K34" i="5" s="1"/>
  <c r="H34" i="5"/>
  <c r="I34" i="5" s="1"/>
  <c r="B34" i="5"/>
  <c r="C34" i="5" s="1"/>
  <c r="BS33" i="5"/>
  <c r="BM33" i="5"/>
  <c r="AU33" i="5"/>
  <c r="AT33" i="5"/>
  <c r="BU33" i="5" s="1"/>
  <c r="AS33" i="5"/>
  <c r="BT33" i="5" s="1"/>
  <c r="AR33" i="5"/>
  <c r="AQ33" i="5"/>
  <c r="BR33" i="5" s="1"/>
  <c r="AP33" i="5"/>
  <c r="BQ33" i="5" s="1"/>
  <c r="AO33" i="5"/>
  <c r="BP33" i="5" s="1"/>
  <c r="AN33" i="5"/>
  <c r="BO33" i="5" s="1"/>
  <c r="AM33" i="5"/>
  <c r="BN33" i="5" s="1"/>
  <c r="AL33" i="5"/>
  <c r="AK33" i="5"/>
  <c r="BL33" i="5" s="1"/>
  <c r="AJ33" i="5"/>
  <c r="BK33" i="5" s="1"/>
  <c r="AI33" i="5"/>
  <c r="BJ33" i="5" s="1"/>
  <c r="AH33" i="5"/>
  <c r="BI33" i="5" s="1"/>
  <c r="AG33" i="5"/>
  <c r="BH33" i="5" s="1"/>
  <c r="AF33" i="5"/>
  <c r="BG33" i="5" s="1"/>
  <c r="AE33" i="5"/>
  <c r="BF33" i="5" s="1"/>
  <c r="AD33" i="5"/>
  <c r="BE33" i="5" s="1"/>
  <c r="AC33" i="5"/>
  <c r="BD33" i="5" s="1"/>
  <c r="AB33" i="5"/>
  <c r="BC33" i="5" s="1"/>
  <c r="AA33" i="5"/>
  <c r="BB33" i="5" s="1"/>
  <c r="Z33" i="5"/>
  <c r="BA33" i="5" s="1"/>
  <c r="Y33" i="5"/>
  <c r="AZ33" i="5" s="1"/>
  <c r="X33" i="5"/>
  <c r="AY33" i="5" s="1"/>
  <c r="W33" i="5"/>
  <c r="AX33" i="5" s="1"/>
  <c r="V33" i="5"/>
  <c r="AW33" i="5" s="1"/>
  <c r="U33" i="5"/>
  <c r="AV33" i="5" s="1"/>
  <c r="T33" i="5"/>
  <c r="L33" i="5"/>
  <c r="M33" i="5" s="1"/>
  <c r="J33" i="5"/>
  <c r="K33" i="5" s="1"/>
  <c r="H33" i="5"/>
  <c r="I33" i="5" s="1"/>
  <c r="B33" i="5"/>
  <c r="C33" i="5" s="1"/>
  <c r="BU32" i="5"/>
  <c r="BI32" i="5"/>
  <c r="AW32" i="5"/>
  <c r="AU32" i="5"/>
  <c r="AT32" i="5"/>
  <c r="AS32" i="5"/>
  <c r="BT32" i="5" s="1"/>
  <c r="AR32" i="5"/>
  <c r="BS32" i="5" s="1"/>
  <c r="AQ32" i="5"/>
  <c r="BR32" i="5" s="1"/>
  <c r="AP32" i="5"/>
  <c r="BQ32" i="5" s="1"/>
  <c r="AO32" i="5"/>
  <c r="BP32" i="5" s="1"/>
  <c r="AN32" i="5"/>
  <c r="BO32" i="5" s="1"/>
  <c r="AM32" i="5"/>
  <c r="BN32" i="5" s="1"/>
  <c r="AL32" i="5"/>
  <c r="BM32" i="5" s="1"/>
  <c r="AK32" i="5"/>
  <c r="BL32" i="5" s="1"/>
  <c r="AJ32" i="5"/>
  <c r="BK32" i="5" s="1"/>
  <c r="AI32" i="5"/>
  <c r="BJ32" i="5" s="1"/>
  <c r="AH32" i="5"/>
  <c r="AG32" i="5"/>
  <c r="BH32" i="5" s="1"/>
  <c r="AF32" i="5"/>
  <c r="BG32" i="5" s="1"/>
  <c r="AE32" i="5"/>
  <c r="BF32" i="5" s="1"/>
  <c r="AD32" i="5"/>
  <c r="BE32" i="5" s="1"/>
  <c r="AC32" i="5"/>
  <c r="BD32" i="5" s="1"/>
  <c r="AB32" i="5"/>
  <c r="BC32" i="5" s="1"/>
  <c r="AA32" i="5"/>
  <c r="BB32" i="5" s="1"/>
  <c r="Z32" i="5"/>
  <c r="BA32" i="5" s="1"/>
  <c r="Y32" i="5"/>
  <c r="AZ32" i="5" s="1"/>
  <c r="X32" i="5"/>
  <c r="AY32" i="5" s="1"/>
  <c r="W32" i="5"/>
  <c r="AX32" i="5" s="1"/>
  <c r="V32" i="5"/>
  <c r="U32" i="5"/>
  <c r="AV32" i="5" s="1"/>
  <c r="T32" i="5"/>
  <c r="L32" i="5"/>
  <c r="M32" i="5" s="1"/>
  <c r="J32" i="5"/>
  <c r="K32" i="5" s="1"/>
  <c r="H32" i="5"/>
  <c r="I32" i="5" s="1"/>
  <c r="B32" i="5"/>
  <c r="C32" i="5" s="1"/>
  <c r="BQ31" i="5"/>
  <c r="BE31" i="5"/>
  <c r="AU31" i="5"/>
  <c r="AT31" i="5"/>
  <c r="BU31" i="5" s="1"/>
  <c r="AS31" i="5"/>
  <c r="BT31" i="5" s="1"/>
  <c r="AR31" i="5"/>
  <c r="BS31" i="5" s="1"/>
  <c r="AQ31" i="5"/>
  <c r="BR31" i="5" s="1"/>
  <c r="AP31" i="5"/>
  <c r="AO31" i="5"/>
  <c r="BP31" i="5" s="1"/>
  <c r="AN31" i="5"/>
  <c r="BO31" i="5" s="1"/>
  <c r="AM31" i="5"/>
  <c r="BN31" i="5" s="1"/>
  <c r="AL31" i="5"/>
  <c r="BM31" i="5" s="1"/>
  <c r="AK31" i="5"/>
  <c r="BL31" i="5" s="1"/>
  <c r="AJ31" i="5"/>
  <c r="BK31" i="5" s="1"/>
  <c r="AI31" i="5"/>
  <c r="BJ31" i="5" s="1"/>
  <c r="AH31" i="5"/>
  <c r="BI31" i="5" s="1"/>
  <c r="AG31" i="5"/>
  <c r="BH31" i="5" s="1"/>
  <c r="AF31" i="5"/>
  <c r="BG31" i="5" s="1"/>
  <c r="AE31" i="5"/>
  <c r="BF31" i="5" s="1"/>
  <c r="AD31" i="5"/>
  <c r="AC31" i="5"/>
  <c r="BD31" i="5" s="1"/>
  <c r="AB31" i="5"/>
  <c r="BC31" i="5" s="1"/>
  <c r="AA31" i="5"/>
  <c r="BB31" i="5" s="1"/>
  <c r="Z31" i="5"/>
  <c r="BA31" i="5" s="1"/>
  <c r="Y31" i="5"/>
  <c r="AZ31" i="5" s="1"/>
  <c r="X31" i="5"/>
  <c r="AY31" i="5" s="1"/>
  <c r="W31" i="5"/>
  <c r="AX31" i="5" s="1"/>
  <c r="V31" i="5"/>
  <c r="AW31" i="5" s="1"/>
  <c r="U31" i="5"/>
  <c r="AV31" i="5" s="1"/>
  <c r="T31" i="5"/>
  <c r="L31" i="5"/>
  <c r="M31" i="5" s="1"/>
  <c r="J31" i="5"/>
  <c r="K31" i="5" s="1"/>
  <c r="H31" i="5"/>
  <c r="I31" i="5" s="1"/>
  <c r="B31" i="5"/>
  <c r="C31" i="5" s="1"/>
  <c r="BC30" i="5"/>
  <c r="AT30" i="5"/>
  <c r="BU30" i="5" s="1"/>
  <c r="AS30" i="5"/>
  <c r="BT30" i="5" s="1"/>
  <c r="AR30" i="5"/>
  <c r="BS30" i="5" s="1"/>
  <c r="AQ30" i="5"/>
  <c r="BR30" i="5" s="1"/>
  <c r="AP30" i="5"/>
  <c r="BQ30" i="5" s="1"/>
  <c r="AO30" i="5"/>
  <c r="BP30" i="5" s="1"/>
  <c r="AN30" i="5"/>
  <c r="BO30" i="5" s="1"/>
  <c r="AM30" i="5"/>
  <c r="BN30" i="5" s="1"/>
  <c r="AL30" i="5"/>
  <c r="BM30" i="5" s="1"/>
  <c r="AK30" i="5"/>
  <c r="BL30" i="5" s="1"/>
  <c r="AJ30" i="5"/>
  <c r="BK30" i="5" s="1"/>
  <c r="AI30" i="5"/>
  <c r="BJ30" i="5" s="1"/>
  <c r="AH30" i="5"/>
  <c r="BI30" i="5" s="1"/>
  <c r="AG30" i="5"/>
  <c r="BH30" i="5" s="1"/>
  <c r="AF30" i="5"/>
  <c r="BG30" i="5" s="1"/>
  <c r="AE30" i="5"/>
  <c r="BF30" i="5" s="1"/>
  <c r="AD30" i="5"/>
  <c r="BE30" i="5" s="1"/>
  <c r="AC30" i="5"/>
  <c r="BD30" i="5" s="1"/>
  <c r="AB30" i="5"/>
  <c r="AA30" i="5"/>
  <c r="BB30" i="5" s="1"/>
  <c r="Z30" i="5"/>
  <c r="BA30" i="5" s="1"/>
  <c r="Y30" i="5"/>
  <c r="AZ30" i="5" s="1"/>
  <c r="X30" i="5"/>
  <c r="AY30" i="5" s="1"/>
  <c r="W30" i="5"/>
  <c r="AX30" i="5" s="1"/>
  <c r="V30" i="5"/>
  <c r="AW30" i="5" s="1"/>
  <c r="U30" i="5"/>
  <c r="AV30" i="5" s="1"/>
  <c r="T30" i="5"/>
  <c r="AU30" i="5" s="1"/>
  <c r="L30" i="5"/>
  <c r="M30" i="5" s="1"/>
  <c r="J30" i="5"/>
  <c r="K30" i="5" s="1"/>
  <c r="H30" i="5"/>
  <c r="I30" i="5" s="1"/>
  <c r="B30" i="5"/>
  <c r="C30" i="5" s="1"/>
  <c r="BU29" i="5"/>
  <c r="BI29" i="5"/>
  <c r="BE29" i="5"/>
  <c r="AT29" i="5"/>
  <c r="AS29" i="5"/>
  <c r="BT29" i="5" s="1"/>
  <c r="AR29" i="5"/>
  <c r="BS29" i="5" s="1"/>
  <c r="AQ29" i="5"/>
  <c r="BR29" i="5" s="1"/>
  <c r="AP29" i="5"/>
  <c r="BQ29" i="5" s="1"/>
  <c r="AO29" i="5"/>
  <c r="BP29" i="5" s="1"/>
  <c r="AN29" i="5"/>
  <c r="BO29" i="5" s="1"/>
  <c r="AM29" i="5"/>
  <c r="BN29" i="5" s="1"/>
  <c r="AL29" i="5"/>
  <c r="BM29" i="5" s="1"/>
  <c r="AK29" i="5"/>
  <c r="BL29" i="5" s="1"/>
  <c r="AJ29" i="5"/>
  <c r="BK29" i="5" s="1"/>
  <c r="AI29" i="5"/>
  <c r="BJ29" i="5" s="1"/>
  <c r="AH29" i="5"/>
  <c r="AG29" i="5"/>
  <c r="BH29" i="5" s="1"/>
  <c r="AF29" i="5"/>
  <c r="BG29" i="5" s="1"/>
  <c r="AE29" i="5"/>
  <c r="BF29" i="5" s="1"/>
  <c r="AD29" i="5"/>
  <c r="AC29" i="5"/>
  <c r="BD29" i="5" s="1"/>
  <c r="AB29" i="5"/>
  <c r="BC29" i="5" s="1"/>
  <c r="AA29" i="5"/>
  <c r="BB29" i="5" s="1"/>
  <c r="Z29" i="5"/>
  <c r="BA29" i="5" s="1"/>
  <c r="Y29" i="5"/>
  <c r="AZ29" i="5" s="1"/>
  <c r="X29" i="5"/>
  <c r="AY29" i="5" s="1"/>
  <c r="W29" i="5"/>
  <c r="AX29" i="5" s="1"/>
  <c r="V29" i="5"/>
  <c r="AW29" i="5" s="1"/>
  <c r="U29" i="5"/>
  <c r="AV29" i="5" s="1"/>
  <c r="T29" i="5"/>
  <c r="AU29" i="5" s="1"/>
  <c r="L29" i="5"/>
  <c r="M29" i="5" s="1"/>
  <c r="J29" i="5"/>
  <c r="K29" i="5" s="1"/>
  <c r="H29" i="5"/>
  <c r="I29" i="5" s="1"/>
  <c r="B29" i="5"/>
  <c r="C29" i="5" s="1"/>
  <c r="BS28" i="5"/>
  <c r="AT28" i="5"/>
  <c r="BU28" i="5" s="1"/>
  <c r="AS28" i="5"/>
  <c r="BT28" i="5" s="1"/>
  <c r="AR28" i="5"/>
  <c r="AQ28" i="5"/>
  <c r="BR28" i="5" s="1"/>
  <c r="AP28" i="5"/>
  <c r="BQ28" i="5" s="1"/>
  <c r="AO28" i="5"/>
  <c r="BP28" i="5" s="1"/>
  <c r="AN28" i="5"/>
  <c r="BO28" i="5" s="1"/>
  <c r="AM28" i="5"/>
  <c r="BN28" i="5" s="1"/>
  <c r="AL28" i="5"/>
  <c r="BM28" i="5" s="1"/>
  <c r="AK28" i="5"/>
  <c r="BL28" i="5" s="1"/>
  <c r="AJ28" i="5"/>
  <c r="BK28" i="5" s="1"/>
  <c r="AI28" i="5"/>
  <c r="BJ28" i="5" s="1"/>
  <c r="AH28" i="5"/>
  <c r="BI28" i="5" s="1"/>
  <c r="AG28" i="5"/>
  <c r="BH28" i="5" s="1"/>
  <c r="AF28" i="5"/>
  <c r="BG28" i="5" s="1"/>
  <c r="AE28" i="5"/>
  <c r="BF28" i="5" s="1"/>
  <c r="AD28" i="5"/>
  <c r="BE28" i="5" s="1"/>
  <c r="AC28" i="5"/>
  <c r="BD28" i="5" s="1"/>
  <c r="AB28" i="5"/>
  <c r="BC28" i="5" s="1"/>
  <c r="AA28" i="5"/>
  <c r="BB28" i="5" s="1"/>
  <c r="Z28" i="5"/>
  <c r="BA28" i="5" s="1"/>
  <c r="Y28" i="5"/>
  <c r="AZ28" i="5" s="1"/>
  <c r="X28" i="5"/>
  <c r="AY28" i="5" s="1"/>
  <c r="W28" i="5"/>
  <c r="AX28" i="5" s="1"/>
  <c r="V28" i="5"/>
  <c r="AW28" i="5" s="1"/>
  <c r="U28" i="5"/>
  <c r="AV28" i="5" s="1"/>
  <c r="T28" i="5"/>
  <c r="AU28" i="5" s="1"/>
  <c r="L28" i="5"/>
  <c r="M28" i="5" s="1"/>
  <c r="J28" i="5"/>
  <c r="K28" i="5" s="1"/>
  <c r="H28" i="5"/>
  <c r="I28" i="5" s="1"/>
  <c r="B28" i="5"/>
  <c r="C28" i="5" s="1"/>
  <c r="BK27" i="5"/>
  <c r="AT27" i="5"/>
  <c r="BU27" i="5" s="1"/>
  <c r="AS27" i="5"/>
  <c r="BT27" i="5" s="1"/>
  <c r="AR27" i="5"/>
  <c r="BS27" i="5" s="1"/>
  <c r="AQ27" i="5"/>
  <c r="BR27" i="5" s="1"/>
  <c r="AP27" i="5"/>
  <c r="BQ27" i="5" s="1"/>
  <c r="AO27" i="5"/>
  <c r="BP27" i="5" s="1"/>
  <c r="AN27" i="5"/>
  <c r="BO27" i="5" s="1"/>
  <c r="AM27" i="5"/>
  <c r="BN27" i="5" s="1"/>
  <c r="AL27" i="5"/>
  <c r="BM27" i="5" s="1"/>
  <c r="AK27" i="5"/>
  <c r="BL27" i="5" s="1"/>
  <c r="AJ27" i="5"/>
  <c r="AI27" i="5"/>
  <c r="BJ27" i="5" s="1"/>
  <c r="AH27" i="5"/>
  <c r="BI27" i="5" s="1"/>
  <c r="AG27" i="5"/>
  <c r="BH27" i="5" s="1"/>
  <c r="AF27" i="5"/>
  <c r="BG27" i="5" s="1"/>
  <c r="AE27" i="5"/>
  <c r="BF27" i="5" s="1"/>
  <c r="AD27" i="5"/>
  <c r="BE27" i="5" s="1"/>
  <c r="AC27" i="5"/>
  <c r="BD27" i="5" s="1"/>
  <c r="AB27" i="5"/>
  <c r="BC27" i="5" s="1"/>
  <c r="AA27" i="5"/>
  <c r="BB27" i="5" s="1"/>
  <c r="Z27" i="5"/>
  <c r="BA27" i="5" s="1"/>
  <c r="Y27" i="5"/>
  <c r="AZ27" i="5" s="1"/>
  <c r="X27" i="5"/>
  <c r="AY27" i="5" s="1"/>
  <c r="W27" i="5"/>
  <c r="AX27" i="5" s="1"/>
  <c r="V27" i="5"/>
  <c r="AW27" i="5" s="1"/>
  <c r="U27" i="5"/>
  <c r="AV27" i="5" s="1"/>
  <c r="T27" i="5"/>
  <c r="AU27" i="5" s="1"/>
  <c r="L27" i="5"/>
  <c r="M27" i="5" s="1"/>
  <c r="J27" i="5"/>
  <c r="K27" i="5" s="1"/>
  <c r="H27" i="5"/>
  <c r="I27" i="5" s="1"/>
  <c r="B27" i="5"/>
  <c r="C27" i="5" s="1"/>
  <c r="BM26" i="5"/>
  <c r="AT26" i="5"/>
  <c r="BU26" i="5" s="1"/>
  <c r="AS26" i="5"/>
  <c r="BT26" i="5" s="1"/>
  <c r="AR26" i="5"/>
  <c r="BS26" i="5" s="1"/>
  <c r="AQ26" i="5"/>
  <c r="BR26" i="5" s="1"/>
  <c r="AP26" i="5"/>
  <c r="BQ26" i="5" s="1"/>
  <c r="AO26" i="5"/>
  <c r="BP26" i="5" s="1"/>
  <c r="AN26" i="5"/>
  <c r="BO26" i="5" s="1"/>
  <c r="AM26" i="5"/>
  <c r="BN26" i="5" s="1"/>
  <c r="AL26" i="5"/>
  <c r="AK26" i="5"/>
  <c r="BL26" i="5" s="1"/>
  <c r="AJ26" i="5"/>
  <c r="BK26" i="5" s="1"/>
  <c r="AI26" i="5"/>
  <c r="BJ26" i="5" s="1"/>
  <c r="AH26" i="5"/>
  <c r="BI26" i="5" s="1"/>
  <c r="AG26" i="5"/>
  <c r="BH26" i="5" s="1"/>
  <c r="AF26" i="5"/>
  <c r="BG26" i="5" s="1"/>
  <c r="AE26" i="5"/>
  <c r="BF26" i="5" s="1"/>
  <c r="AD26" i="5"/>
  <c r="BE26" i="5" s="1"/>
  <c r="AC26" i="5"/>
  <c r="BD26" i="5" s="1"/>
  <c r="AB26" i="5"/>
  <c r="BC26" i="5" s="1"/>
  <c r="AA26" i="5"/>
  <c r="BB26" i="5" s="1"/>
  <c r="Z26" i="5"/>
  <c r="BA26" i="5" s="1"/>
  <c r="Y26" i="5"/>
  <c r="AZ26" i="5" s="1"/>
  <c r="X26" i="5"/>
  <c r="AY26" i="5" s="1"/>
  <c r="W26" i="5"/>
  <c r="AX26" i="5" s="1"/>
  <c r="V26" i="5"/>
  <c r="AW26" i="5" s="1"/>
  <c r="U26" i="5"/>
  <c r="AV26" i="5" s="1"/>
  <c r="T26" i="5"/>
  <c r="AU26" i="5" s="1"/>
  <c r="L26" i="5"/>
  <c r="M26" i="5" s="1"/>
  <c r="J26" i="5"/>
  <c r="K26" i="5" s="1"/>
  <c r="H26" i="5"/>
  <c r="I26" i="5" s="1"/>
  <c r="B26" i="5"/>
  <c r="C26" i="5" s="1"/>
  <c r="BQ25" i="5"/>
  <c r="BG25" i="5"/>
  <c r="BC25" i="5"/>
  <c r="AU25" i="5"/>
  <c r="AT25" i="5"/>
  <c r="BU25" i="5" s="1"/>
  <c r="AS25" i="5"/>
  <c r="BT25" i="5" s="1"/>
  <c r="AR25" i="5"/>
  <c r="BS25" i="5" s="1"/>
  <c r="AQ25" i="5"/>
  <c r="BR25" i="5" s="1"/>
  <c r="AP25" i="5"/>
  <c r="AO25" i="5"/>
  <c r="BP25" i="5" s="1"/>
  <c r="AN25" i="5"/>
  <c r="BO25" i="5" s="1"/>
  <c r="AM25" i="5"/>
  <c r="BN25" i="5" s="1"/>
  <c r="AL25" i="5"/>
  <c r="BM25" i="5" s="1"/>
  <c r="AK25" i="5"/>
  <c r="BL25" i="5" s="1"/>
  <c r="AJ25" i="5"/>
  <c r="BK25" i="5" s="1"/>
  <c r="AI25" i="5"/>
  <c r="BJ25" i="5" s="1"/>
  <c r="AH25" i="5"/>
  <c r="BI25" i="5" s="1"/>
  <c r="AG25" i="5"/>
  <c r="BH25" i="5" s="1"/>
  <c r="AF25" i="5"/>
  <c r="AE25" i="5"/>
  <c r="BF25" i="5" s="1"/>
  <c r="AD25" i="5"/>
  <c r="BE25" i="5" s="1"/>
  <c r="AC25" i="5"/>
  <c r="BD25" i="5" s="1"/>
  <c r="AB25" i="5"/>
  <c r="AA25" i="5"/>
  <c r="BB25" i="5" s="1"/>
  <c r="Z25" i="5"/>
  <c r="BA25" i="5" s="1"/>
  <c r="Y25" i="5"/>
  <c r="AZ25" i="5" s="1"/>
  <c r="X25" i="5"/>
  <c r="AY25" i="5" s="1"/>
  <c r="W25" i="5"/>
  <c r="AX25" i="5" s="1"/>
  <c r="V25" i="5"/>
  <c r="AW25" i="5" s="1"/>
  <c r="U25" i="5"/>
  <c r="AV25" i="5" s="1"/>
  <c r="T25" i="5"/>
  <c r="L25" i="5"/>
  <c r="M25" i="5" s="1"/>
  <c r="J25" i="5"/>
  <c r="K25" i="5" s="1"/>
  <c r="H25" i="5"/>
  <c r="I25" i="5" s="1"/>
  <c r="B25" i="5"/>
  <c r="C25" i="5" s="1"/>
  <c r="BG24" i="5"/>
  <c r="AU24" i="5"/>
  <c r="AT24" i="5"/>
  <c r="BU24" i="5" s="1"/>
  <c r="AS24" i="5"/>
  <c r="BT24" i="5" s="1"/>
  <c r="AR24" i="5"/>
  <c r="BS24" i="5" s="1"/>
  <c r="AQ24" i="5"/>
  <c r="BR24" i="5" s="1"/>
  <c r="AP24" i="5"/>
  <c r="BQ24" i="5" s="1"/>
  <c r="AO24" i="5"/>
  <c r="BP24" i="5" s="1"/>
  <c r="AN24" i="5"/>
  <c r="BO24" i="5" s="1"/>
  <c r="AM24" i="5"/>
  <c r="BN24" i="5" s="1"/>
  <c r="AL24" i="5"/>
  <c r="BM24" i="5" s="1"/>
  <c r="AK24" i="5"/>
  <c r="BL24" i="5" s="1"/>
  <c r="AJ24" i="5"/>
  <c r="BK24" i="5" s="1"/>
  <c r="AI24" i="5"/>
  <c r="BJ24" i="5" s="1"/>
  <c r="AH24" i="5"/>
  <c r="BI24" i="5" s="1"/>
  <c r="AG24" i="5"/>
  <c r="BH24" i="5" s="1"/>
  <c r="AF24" i="5"/>
  <c r="AE24" i="5"/>
  <c r="BF24" i="5" s="1"/>
  <c r="AD24" i="5"/>
  <c r="BE24" i="5" s="1"/>
  <c r="AC24" i="5"/>
  <c r="BD24" i="5" s="1"/>
  <c r="AB24" i="5"/>
  <c r="BC24" i="5" s="1"/>
  <c r="AA24" i="5"/>
  <c r="BB24" i="5" s="1"/>
  <c r="Z24" i="5"/>
  <c r="BA24" i="5" s="1"/>
  <c r="Y24" i="5"/>
  <c r="AZ24" i="5" s="1"/>
  <c r="X24" i="5"/>
  <c r="AY24" i="5" s="1"/>
  <c r="W24" i="5"/>
  <c r="AX24" i="5" s="1"/>
  <c r="V24" i="5"/>
  <c r="AW24" i="5" s="1"/>
  <c r="U24" i="5"/>
  <c r="AV24" i="5" s="1"/>
  <c r="T24" i="5"/>
  <c r="L24" i="5"/>
  <c r="M24" i="5" s="1"/>
  <c r="J24" i="5"/>
  <c r="K24" i="5" s="1"/>
  <c r="H24" i="5"/>
  <c r="I24" i="5" s="1"/>
  <c r="B24" i="5"/>
  <c r="C24" i="5" s="1"/>
  <c r="BQ23" i="5"/>
  <c r="BI23" i="5"/>
  <c r="BG23" i="5"/>
  <c r="BC23" i="5"/>
  <c r="AW23" i="5"/>
  <c r="AT23" i="5"/>
  <c r="BU23" i="5" s="1"/>
  <c r="AS23" i="5"/>
  <c r="BT23" i="5" s="1"/>
  <c r="AR23" i="5"/>
  <c r="BS23" i="5" s="1"/>
  <c r="AQ23" i="5"/>
  <c r="BR23" i="5" s="1"/>
  <c r="AP23" i="5"/>
  <c r="AO23" i="5"/>
  <c r="BP23" i="5" s="1"/>
  <c r="AN23" i="5"/>
  <c r="BO23" i="5" s="1"/>
  <c r="AM23" i="5"/>
  <c r="BN23" i="5" s="1"/>
  <c r="AL23" i="5"/>
  <c r="BM23" i="5" s="1"/>
  <c r="AK23" i="5"/>
  <c r="BL23" i="5" s="1"/>
  <c r="AJ23" i="5"/>
  <c r="BK23" i="5" s="1"/>
  <c r="AI23" i="5"/>
  <c r="BJ23" i="5" s="1"/>
  <c r="AH23" i="5"/>
  <c r="AG23" i="5"/>
  <c r="BH23" i="5" s="1"/>
  <c r="AF23" i="5"/>
  <c r="AE23" i="5"/>
  <c r="BF23" i="5" s="1"/>
  <c r="AD23" i="5"/>
  <c r="BE23" i="5" s="1"/>
  <c r="AC23" i="5"/>
  <c r="BD23" i="5" s="1"/>
  <c r="AB23" i="5"/>
  <c r="AA23" i="5"/>
  <c r="BB23" i="5" s="1"/>
  <c r="Z23" i="5"/>
  <c r="BA23" i="5" s="1"/>
  <c r="Y23" i="5"/>
  <c r="AZ23" i="5" s="1"/>
  <c r="X23" i="5"/>
  <c r="AY23" i="5" s="1"/>
  <c r="W23" i="5"/>
  <c r="AX23" i="5" s="1"/>
  <c r="V23" i="5"/>
  <c r="U23" i="5"/>
  <c r="AV23" i="5" s="1"/>
  <c r="T23" i="5"/>
  <c r="AU23" i="5" s="1"/>
  <c r="L23" i="5"/>
  <c r="M23" i="5" s="1"/>
  <c r="J23" i="5"/>
  <c r="K23" i="5" s="1"/>
  <c r="H23" i="5"/>
  <c r="I23" i="5" s="1"/>
  <c r="B23" i="5"/>
  <c r="C23" i="5" s="1"/>
  <c r="BR22" i="5"/>
  <c r="BQ22" i="5"/>
  <c r="BL22" i="5"/>
  <c r="AT22" i="5"/>
  <c r="BU22" i="5" s="1"/>
  <c r="AS22" i="5"/>
  <c r="BT22" i="5" s="1"/>
  <c r="AR22" i="5"/>
  <c r="BS22" i="5" s="1"/>
  <c r="AQ22" i="5"/>
  <c r="AP22" i="5"/>
  <c r="AO22" i="5"/>
  <c r="BP22" i="5" s="1"/>
  <c r="AN22" i="5"/>
  <c r="BO22" i="5" s="1"/>
  <c r="AM22" i="5"/>
  <c r="BN22" i="5" s="1"/>
  <c r="AL22" i="5"/>
  <c r="BM22" i="5" s="1"/>
  <c r="AK22" i="5"/>
  <c r="AJ22" i="5"/>
  <c r="BK22" i="5" s="1"/>
  <c r="AI22" i="5"/>
  <c r="BJ22" i="5" s="1"/>
  <c r="AH22" i="5"/>
  <c r="BI22" i="5" s="1"/>
  <c r="AG22" i="5"/>
  <c r="BH22" i="5" s="1"/>
  <c r="AF22" i="5"/>
  <c r="BG22" i="5" s="1"/>
  <c r="AE22" i="5"/>
  <c r="BF22" i="5" s="1"/>
  <c r="AD22" i="5"/>
  <c r="BE22" i="5" s="1"/>
  <c r="AC22" i="5"/>
  <c r="BD22" i="5" s="1"/>
  <c r="AB22" i="5"/>
  <c r="BC22" i="5" s="1"/>
  <c r="AA22" i="5"/>
  <c r="BB22" i="5" s="1"/>
  <c r="Z22" i="5"/>
  <c r="BA22" i="5" s="1"/>
  <c r="Y22" i="5"/>
  <c r="AZ22" i="5" s="1"/>
  <c r="X22" i="5"/>
  <c r="AY22" i="5" s="1"/>
  <c r="W22" i="5"/>
  <c r="AX22" i="5" s="1"/>
  <c r="V22" i="5"/>
  <c r="AW22" i="5" s="1"/>
  <c r="U22" i="5"/>
  <c r="AV22" i="5" s="1"/>
  <c r="T22" i="5"/>
  <c r="AU22" i="5" s="1"/>
  <c r="L22" i="5"/>
  <c r="M22" i="5" s="1"/>
  <c r="J22" i="5"/>
  <c r="K22" i="5" s="1"/>
  <c r="H22" i="5"/>
  <c r="I22" i="5" s="1"/>
  <c r="B22" i="5"/>
  <c r="C22" i="5" s="1"/>
  <c r="BU21" i="5"/>
  <c r="BT21" i="5"/>
  <c r="BB21" i="5"/>
  <c r="AT21" i="5"/>
  <c r="AS21" i="5"/>
  <c r="AR21" i="5"/>
  <c r="BS21" i="5" s="1"/>
  <c r="AQ21" i="5"/>
  <c r="BR21" i="5" s="1"/>
  <c r="AP21" i="5"/>
  <c r="BQ21" i="5" s="1"/>
  <c r="AO21" i="5"/>
  <c r="BP21" i="5" s="1"/>
  <c r="AN21" i="5"/>
  <c r="BO21" i="5" s="1"/>
  <c r="AM21" i="5"/>
  <c r="BN21" i="5" s="1"/>
  <c r="AL21" i="5"/>
  <c r="BM21" i="5" s="1"/>
  <c r="AK21" i="5"/>
  <c r="BL21" i="5" s="1"/>
  <c r="AJ21" i="5"/>
  <c r="BK21" i="5" s="1"/>
  <c r="AI21" i="5"/>
  <c r="BJ21" i="5" s="1"/>
  <c r="AH21" i="5"/>
  <c r="BI21" i="5" s="1"/>
  <c r="AG21" i="5"/>
  <c r="BH21" i="5" s="1"/>
  <c r="AF21" i="5"/>
  <c r="BG21" i="5" s="1"/>
  <c r="AE21" i="5"/>
  <c r="BF21" i="5" s="1"/>
  <c r="AD21" i="5"/>
  <c r="BE21" i="5" s="1"/>
  <c r="AC21" i="5"/>
  <c r="BD21" i="5" s="1"/>
  <c r="AB21" i="5"/>
  <c r="BC21" i="5" s="1"/>
  <c r="AA21" i="5"/>
  <c r="Z21" i="5"/>
  <c r="BA21" i="5" s="1"/>
  <c r="Y21" i="5"/>
  <c r="AZ21" i="5" s="1"/>
  <c r="X21" i="5"/>
  <c r="AY21" i="5" s="1"/>
  <c r="W21" i="5"/>
  <c r="AX21" i="5" s="1"/>
  <c r="V21" i="5"/>
  <c r="AW21" i="5" s="1"/>
  <c r="U21" i="5"/>
  <c r="AV21" i="5" s="1"/>
  <c r="T21" i="5"/>
  <c r="AU21" i="5" s="1"/>
  <c r="M21" i="5"/>
  <c r="L21" i="5"/>
  <c r="J21" i="5"/>
  <c r="K21" i="5" s="1"/>
  <c r="H21" i="5"/>
  <c r="I21" i="5" s="1"/>
  <c r="B21" i="5"/>
  <c r="C21" i="5" s="1"/>
  <c r="BN20" i="5"/>
  <c r="BM20" i="5"/>
  <c r="AT20" i="5"/>
  <c r="BU20" i="5" s="1"/>
  <c r="AS20" i="5"/>
  <c r="BT20" i="5" s="1"/>
  <c r="AR20" i="5"/>
  <c r="BS20" i="5" s="1"/>
  <c r="AQ20" i="5"/>
  <c r="BR20" i="5" s="1"/>
  <c r="AP20" i="5"/>
  <c r="BQ20" i="5" s="1"/>
  <c r="AO20" i="5"/>
  <c r="BP20" i="5" s="1"/>
  <c r="AN20" i="5"/>
  <c r="BO20" i="5" s="1"/>
  <c r="AM20" i="5"/>
  <c r="AL20" i="5"/>
  <c r="AK20" i="5"/>
  <c r="BL20" i="5" s="1"/>
  <c r="AJ20" i="5"/>
  <c r="BK20" i="5" s="1"/>
  <c r="AI20" i="5"/>
  <c r="BJ20" i="5" s="1"/>
  <c r="AH20" i="5"/>
  <c r="BI20" i="5" s="1"/>
  <c r="AG20" i="5"/>
  <c r="BH20" i="5" s="1"/>
  <c r="AF20" i="5"/>
  <c r="BG20" i="5" s="1"/>
  <c r="AE20" i="5"/>
  <c r="BF20" i="5" s="1"/>
  <c r="AD20" i="5"/>
  <c r="BE20" i="5" s="1"/>
  <c r="AC20" i="5"/>
  <c r="BD20" i="5" s="1"/>
  <c r="AB20" i="5"/>
  <c r="BC20" i="5" s="1"/>
  <c r="AA20" i="5"/>
  <c r="BB20" i="5" s="1"/>
  <c r="Z20" i="5"/>
  <c r="BA20" i="5" s="1"/>
  <c r="Y20" i="5"/>
  <c r="AZ20" i="5" s="1"/>
  <c r="X20" i="5"/>
  <c r="AY20" i="5" s="1"/>
  <c r="W20" i="5"/>
  <c r="AX20" i="5" s="1"/>
  <c r="V20" i="5"/>
  <c r="AW20" i="5" s="1"/>
  <c r="U20" i="5"/>
  <c r="AV20" i="5" s="1"/>
  <c r="T20" i="5"/>
  <c r="AU20" i="5" s="1"/>
  <c r="L20" i="5"/>
  <c r="M20" i="5" s="1"/>
  <c r="J20" i="5"/>
  <c r="K20" i="5" s="1"/>
  <c r="H20" i="5"/>
  <c r="I20" i="5" s="1"/>
  <c r="B20" i="5"/>
  <c r="C20" i="5" s="1"/>
  <c r="AT19" i="5"/>
  <c r="BU19" i="5" s="1"/>
  <c r="AS19" i="5"/>
  <c r="BT19" i="5" s="1"/>
  <c r="AR19" i="5"/>
  <c r="BS19" i="5" s="1"/>
  <c r="AQ19" i="5"/>
  <c r="BR19" i="5" s="1"/>
  <c r="AP19" i="5"/>
  <c r="BQ19" i="5" s="1"/>
  <c r="AO19" i="5"/>
  <c r="BP19" i="5" s="1"/>
  <c r="AN19" i="5"/>
  <c r="BO19" i="5" s="1"/>
  <c r="AM19" i="5"/>
  <c r="BN19" i="5" s="1"/>
  <c r="AL19" i="5"/>
  <c r="BM19" i="5" s="1"/>
  <c r="AK19" i="5"/>
  <c r="BL19" i="5" s="1"/>
  <c r="AJ19" i="5"/>
  <c r="BK19" i="5" s="1"/>
  <c r="AI19" i="5"/>
  <c r="BJ19" i="5" s="1"/>
  <c r="AH19" i="5"/>
  <c r="BI19" i="5" s="1"/>
  <c r="AG19" i="5"/>
  <c r="BH19" i="5" s="1"/>
  <c r="AF19" i="5"/>
  <c r="BG19" i="5" s="1"/>
  <c r="AE19" i="5"/>
  <c r="BF19" i="5" s="1"/>
  <c r="AD19" i="5"/>
  <c r="BE19" i="5" s="1"/>
  <c r="AC19" i="5"/>
  <c r="BD19" i="5" s="1"/>
  <c r="AB19" i="5"/>
  <c r="BC19" i="5" s="1"/>
  <c r="AA19" i="5"/>
  <c r="BB19" i="5" s="1"/>
  <c r="Z19" i="5"/>
  <c r="BA19" i="5" s="1"/>
  <c r="Y19" i="5"/>
  <c r="AZ19" i="5" s="1"/>
  <c r="X19" i="5"/>
  <c r="AY19" i="5" s="1"/>
  <c r="W19" i="5"/>
  <c r="AX19" i="5" s="1"/>
  <c r="V19" i="5"/>
  <c r="AW19" i="5" s="1"/>
  <c r="U19" i="5"/>
  <c r="AV19" i="5" s="1"/>
  <c r="T19" i="5"/>
  <c r="AU19" i="5" s="1"/>
  <c r="L19" i="5"/>
  <c r="M19" i="5" s="1"/>
  <c r="J19" i="5"/>
  <c r="K19" i="5" s="1"/>
  <c r="H19" i="5"/>
  <c r="I19" i="5" s="1"/>
  <c r="B19" i="5"/>
  <c r="C19" i="5" s="1"/>
  <c r="BP18" i="5"/>
  <c r="BC18" i="5"/>
  <c r="BB18" i="5"/>
  <c r="AV18" i="5"/>
  <c r="AT18" i="5"/>
  <c r="BU18" i="5" s="1"/>
  <c r="AS18" i="5"/>
  <c r="BT18" i="5" s="1"/>
  <c r="AR18" i="5"/>
  <c r="BS18" i="5" s="1"/>
  <c r="AQ18" i="5"/>
  <c r="BR18" i="5" s="1"/>
  <c r="AP18" i="5"/>
  <c r="BQ18" i="5" s="1"/>
  <c r="AO18" i="5"/>
  <c r="AN18" i="5"/>
  <c r="BO18" i="5" s="1"/>
  <c r="AM18" i="5"/>
  <c r="BN18" i="5" s="1"/>
  <c r="AL18" i="5"/>
  <c r="BM18" i="5" s="1"/>
  <c r="AK18" i="5"/>
  <c r="BL18" i="5" s="1"/>
  <c r="AJ18" i="5"/>
  <c r="BK18" i="5" s="1"/>
  <c r="AI18" i="5"/>
  <c r="BJ18" i="5" s="1"/>
  <c r="AH18" i="5"/>
  <c r="BI18" i="5" s="1"/>
  <c r="AG18" i="5"/>
  <c r="BH18" i="5" s="1"/>
  <c r="AF18" i="5"/>
  <c r="BG18" i="5" s="1"/>
  <c r="AE18" i="5"/>
  <c r="BF18" i="5" s="1"/>
  <c r="AD18" i="5"/>
  <c r="BE18" i="5" s="1"/>
  <c r="AC18" i="5"/>
  <c r="BD18" i="5" s="1"/>
  <c r="AB18" i="5"/>
  <c r="AA18" i="5"/>
  <c r="Z18" i="5"/>
  <c r="BA18" i="5" s="1"/>
  <c r="Y18" i="5"/>
  <c r="AZ18" i="5" s="1"/>
  <c r="X18" i="5"/>
  <c r="AY18" i="5" s="1"/>
  <c r="W18" i="5"/>
  <c r="AX18" i="5" s="1"/>
  <c r="V18" i="5"/>
  <c r="AW18" i="5" s="1"/>
  <c r="U18" i="5"/>
  <c r="T18" i="5"/>
  <c r="AU18" i="5" s="1"/>
  <c r="L18" i="5"/>
  <c r="M18" i="5" s="1"/>
  <c r="J18" i="5"/>
  <c r="K18" i="5" s="1"/>
  <c r="H18" i="5"/>
  <c r="I18" i="5" s="1"/>
  <c r="B18" i="5"/>
  <c r="C18" i="5" s="1"/>
  <c r="BN17" i="5"/>
  <c r="BI17" i="5"/>
  <c r="AT17" i="5"/>
  <c r="BU17" i="5" s="1"/>
  <c r="AS17" i="5"/>
  <c r="BT17" i="5" s="1"/>
  <c r="AR17" i="5"/>
  <c r="BS17" i="5" s="1"/>
  <c r="AQ17" i="5"/>
  <c r="BR17" i="5" s="1"/>
  <c r="AP17" i="5"/>
  <c r="BQ17" i="5" s="1"/>
  <c r="AO17" i="5"/>
  <c r="BP17" i="5" s="1"/>
  <c r="AN17" i="5"/>
  <c r="BO17" i="5" s="1"/>
  <c r="AM17" i="5"/>
  <c r="AL17" i="5"/>
  <c r="BM17" i="5" s="1"/>
  <c r="AK17" i="5"/>
  <c r="BL17" i="5" s="1"/>
  <c r="AJ17" i="5"/>
  <c r="BK17" i="5" s="1"/>
  <c r="AI17" i="5"/>
  <c r="BJ17" i="5" s="1"/>
  <c r="AH17" i="5"/>
  <c r="AG17" i="5"/>
  <c r="BH17" i="5" s="1"/>
  <c r="AF17" i="5"/>
  <c r="BG17" i="5" s="1"/>
  <c r="AE17" i="5"/>
  <c r="BF17" i="5" s="1"/>
  <c r="AD17" i="5"/>
  <c r="BE17" i="5" s="1"/>
  <c r="AC17" i="5"/>
  <c r="BD17" i="5" s="1"/>
  <c r="AB17" i="5"/>
  <c r="BC17" i="5" s="1"/>
  <c r="AA17" i="5"/>
  <c r="BB17" i="5" s="1"/>
  <c r="Z17" i="5"/>
  <c r="BA17" i="5" s="1"/>
  <c r="Y17" i="5"/>
  <c r="AZ17" i="5" s="1"/>
  <c r="X17" i="5"/>
  <c r="AY17" i="5" s="1"/>
  <c r="W17" i="5"/>
  <c r="AX17" i="5" s="1"/>
  <c r="V17" i="5"/>
  <c r="AW17" i="5" s="1"/>
  <c r="U17" i="5"/>
  <c r="AV17" i="5" s="1"/>
  <c r="T17" i="5"/>
  <c r="AU17" i="5" s="1"/>
  <c r="L17" i="5"/>
  <c r="M17" i="5" s="1"/>
  <c r="J17" i="5"/>
  <c r="K17" i="5" s="1"/>
  <c r="H17" i="5"/>
  <c r="I17" i="5" s="1"/>
  <c r="B17" i="5"/>
  <c r="C17" i="5" s="1"/>
  <c r="BP16" i="5"/>
  <c r="AZ16" i="5"/>
  <c r="AT16" i="5"/>
  <c r="BU16" i="5" s="1"/>
  <c r="AS16" i="5"/>
  <c r="BT16" i="5" s="1"/>
  <c r="AR16" i="5"/>
  <c r="BS16" i="5" s="1"/>
  <c r="AQ16" i="5"/>
  <c r="BR16" i="5" s="1"/>
  <c r="AP16" i="5"/>
  <c r="BQ16" i="5" s="1"/>
  <c r="AO16" i="5"/>
  <c r="AN16" i="5"/>
  <c r="BO16" i="5" s="1"/>
  <c r="AM16" i="5"/>
  <c r="BN16" i="5" s="1"/>
  <c r="AL16" i="5"/>
  <c r="BM16" i="5" s="1"/>
  <c r="AK16" i="5"/>
  <c r="BL16" i="5" s="1"/>
  <c r="AJ16" i="5"/>
  <c r="BK16" i="5" s="1"/>
  <c r="AI16" i="5"/>
  <c r="BJ16" i="5" s="1"/>
  <c r="AH16" i="5"/>
  <c r="BI16" i="5" s="1"/>
  <c r="AG16" i="5"/>
  <c r="BH16" i="5" s="1"/>
  <c r="AF16" i="5"/>
  <c r="BG16" i="5" s="1"/>
  <c r="AE16" i="5"/>
  <c r="BF16" i="5" s="1"/>
  <c r="AD16" i="5"/>
  <c r="BE16" i="5" s="1"/>
  <c r="AC16" i="5"/>
  <c r="BD16" i="5" s="1"/>
  <c r="AB16" i="5"/>
  <c r="BC16" i="5" s="1"/>
  <c r="AA16" i="5"/>
  <c r="BB16" i="5" s="1"/>
  <c r="Z16" i="5"/>
  <c r="BA16" i="5" s="1"/>
  <c r="Y16" i="5"/>
  <c r="X16" i="5"/>
  <c r="AY16" i="5" s="1"/>
  <c r="W16" i="5"/>
  <c r="AX16" i="5" s="1"/>
  <c r="V16" i="5"/>
  <c r="AW16" i="5" s="1"/>
  <c r="U16" i="5"/>
  <c r="AV16" i="5" s="1"/>
  <c r="T16" i="5"/>
  <c r="AU16" i="5" s="1"/>
  <c r="L16" i="5"/>
  <c r="M16" i="5" s="1"/>
  <c r="J16" i="5"/>
  <c r="K16" i="5" s="1"/>
  <c r="H16" i="5"/>
  <c r="I16" i="5" s="1"/>
  <c r="B16" i="5"/>
  <c r="C16" i="5" s="1"/>
  <c r="BD15" i="5"/>
  <c r="BC15" i="5"/>
  <c r="AW15" i="5"/>
  <c r="AT15" i="5"/>
  <c r="BU15" i="5" s="1"/>
  <c r="AS15" i="5"/>
  <c r="BT15" i="5" s="1"/>
  <c r="AR15" i="5"/>
  <c r="BS15" i="5" s="1"/>
  <c r="AQ15" i="5"/>
  <c r="BR15" i="5" s="1"/>
  <c r="AP15" i="5"/>
  <c r="BQ15" i="5" s="1"/>
  <c r="AO15" i="5"/>
  <c r="BP15" i="5" s="1"/>
  <c r="AN15" i="5"/>
  <c r="BO15" i="5" s="1"/>
  <c r="AM15" i="5"/>
  <c r="BN15" i="5" s="1"/>
  <c r="AL15" i="5"/>
  <c r="BM15" i="5" s="1"/>
  <c r="AK15" i="5"/>
  <c r="BL15" i="5" s="1"/>
  <c r="AJ15" i="5"/>
  <c r="BK15" i="5" s="1"/>
  <c r="AI15" i="5"/>
  <c r="BJ15" i="5" s="1"/>
  <c r="AH15" i="5"/>
  <c r="BI15" i="5" s="1"/>
  <c r="AG15" i="5"/>
  <c r="BH15" i="5" s="1"/>
  <c r="AF15" i="5"/>
  <c r="BG15" i="5" s="1"/>
  <c r="AE15" i="5"/>
  <c r="BF15" i="5" s="1"/>
  <c r="AD15" i="5"/>
  <c r="BE15" i="5" s="1"/>
  <c r="AC15" i="5"/>
  <c r="AB15" i="5"/>
  <c r="AA15" i="5"/>
  <c r="BB15" i="5" s="1"/>
  <c r="Z15" i="5"/>
  <c r="BA15" i="5" s="1"/>
  <c r="Y15" i="5"/>
  <c r="AZ15" i="5" s="1"/>
  <c r="X15" i="5"/>
  <c r="AY15" i="5" s="1"/>
  <c r="W15" i="5"/>
  <c r="AX15" i="5" s="1"/>
  <c r="V15" i="5"/>
  <c r="U15" i="5"/>
  <c r="AV15" i="5" s="1"/>
  <c r="T15" i="5"/>
  <c r="AU15" i="5" s="1"/>
  <c r="L15" i="5"/>
  <c r="M15" i="5" s="1"/>
  <c r="J15" i="5"/>
  <c r="K15" i="5" s="1"/>
  <c r="H15" i="5"/>
  <c r="I15" i="5" s="1"/>
  <c r="B15" i="5"/>
  <c r="C15" i="5" s="1"/>
  <c r="BU14" i="5"/>
  <c r="BS14" i="5"/>
  <c r="BG14" i="5"/>
  <c r="BF14" i="5"/>
  <c r="AW14" i="5"/>
  <c r="AU14" i="5"/>
  <c r="AT14" i="5"/>
  <c r="AS14" i="5"/>
  <c r="BT14" i="5" s="1"/>
  <c r="AR14" i="5"/>
  <c r="AQ14" i="5"/>
  <c r="BR14" i="5" s="1"/>
  <c r="AP14" i="5"/>
  <c r="BQ14" i="5" s="1"/>
  <c r="AO14" i="5"/>
  <c r="BP14" i="5" s="1"/>
  <c r="AN14" i="5"/>
  <c r="BO14" i="5" s="1"/>
  <c r="AM14" i="5"/>
  <c r="BN14" i="5" s="1"/>
  <c r="AL14" i="5"/>
  <c r="BM14" i="5" s="1"/>
  <c r="AK14" i="5"/>
  <c r="BL14" i="5" s="1"/>
  <c r="AJ14" i="5"/>
  <c r="BK14" i="5" s="1"/>
  <c r="AI14" i="5"/>
  <c r="BJ14" i="5" s="1"/>
  <c r="AH14" i="5"/>
  <c r="BI14" i="5" s="1"/>
  <c r="AG14" i="5"/>
  <c r="BH14" i="5" s="1"/>
  <c r="AF14" i="5"/>
  <c r="AE14" i="5"/>
  <c r="AD14" i="5"/>
  <c r="BE14" i="5" s="1"/>
  <c r="AC14" i="5"/>
  <c r="BD14" i="5" s="1"/>
  <c r="AB14" i="5"/>
  <c r="BC14" i="5" s="1"/>
  <c r="AA14" i="5"/>
  <c r="BB14" i="5" s="1"/>
  <c r="Z14" i="5"/>
  <c r="BA14" i="5" s="1"/>
  <c r="Y14" i="5"/>
  <c r="AZ14" i="5" s="1"/>
  <c r="X14" i="5"/>
  <c r="AY14" i="5" s="1"/>
  <c r="W14" i="5"/>
  <c r="AX14" i="5" s="1"/>
  <c r="V14" i="5"/>
  <c r="U14" i="5"/>
  <c r="AV14" i="5" s="1"/>
  <c r="T14" i="5"/>
  <c r="L14" i="5"/>
  <c r="M14" i="5" s="1"/>
  <c r="J14" i="5"/>
  <c r="K14" i="5" s="1"/>
  <c r="H14" i="5"/>
  <c r="I14" i="5" s="1"/>
  <c r="B14" i="5"/>
  <c r="C14" i="5" s="1"/>
  <c r="BE13" i="5"/>
  <c r="AT13" i="5"/>
  <c r="BU13" i="5" s="1"/>
  <c r="AS13" i="5"/>
  <c r="BT13" i="5" s="1"/>
  <c r="AR13" i="5"/>
  <c r="BS13" i="5" s="1"/>
  <c r="AQ13" i="5"/>
  <c r="BR13" i="5" s="1"/>
  <c r="AP13" i="5"/>
  <c r="BQ13" i="5" s="1"/>
  <c r="AO13" i="5"/>
  <c r="BP13" i="5" s="1"/>
  <c r="AN13" i="5"/>
  <c r="BO13" i="5" s="1"/>
  <c r="AM13" i="5"/>
  <c r="BN13" i="5" s="1"/>
  <c r="AL13" i="5"/>
  <c r="BM13" i="5" s="1"/>
  <c r="AK13" i="5"/>
  <c r="BL13" i="5" s="1"/>
  <c r="AJ13" i="5"/>
  <c r="BK13" i="5" s="1"/>
  <c r="AI13" i="5"/>
  <c r="BJ13" i="5" s="1"/>
  <c r="AH13" i="5"/>
  <c r="BI13" i="5" s="1"/>
  <c r="AG13" i="5"/>
  <c r="BH13" i="5" s="1"/>
  <c r="AF13" i="5"/>
  <c r="BG13" i="5" s="1"/>
  <c r="AE13" i="5"/>
  <c r="BF13" i="5" s="1"/>
  <c r="AD13" i="5"/>
  <c r="AC13" i="5"/>
  <c r="BD13" i="5" s="1"/>
  <c r="AB13" i="5"/>
  <c r="BC13" i="5" s="1"/>
  <c r="AA13" i="5"/>
  <c r="BB13" i="5" s="1"/>
  <c r="Z13" i="5"/>
  <c r="BA13" i="5" s="1"/>
  <c r="Y13" i="5"/>
  <c r="AZ13" i="5" s="1"/>
  <c r="X13" i="5"/>
  <c r="AY13" i="5" s="1"/>
  <c r="W13" i="5"/>
  <c r="AX13" i="5" s="1"/>
  <c r="V13" i="5"/>
  <c r="AW13" i="5" s="1"/>
  <c r="U13" i="5"/>
  <c r="AV13" i="5" s="1"/>
  <c r="T13" i="5"/>
  <c r="AU13" i="5" s="1"/>
  <c r="L13" i="5"/>
  <c r="M13" i="5" s="1"/>
  <c r="J13" i="5"/>
  <c r="K13" i="5" s="1"/>
  <c r="H13" i="5"/>
  <c r="I13" i="5" s="1"/>
  <c r="C13" i="5"/>
  <c r="B13" i="5"/>
  <c r="BT12" i="5"/>
  <c r="BH12" i="5"/>
  <c r="AV12" i="5"/>
  <c r="AT12" i="5"/>
  <c r="BU12" i="5" s="1"/>
  <c r="AS12" i="5"/>
  <c r="AR12" i="5"/>
  <c r="BS12" i="5" s="1"/>
  <c r="AQ12" i="5"/>
  <c r="BR12" i="5" s="1"/>
  <c r="AP12" i="5"/>
  <c r="BQ12" i="5" s="1"/>
  <c r="AO12" i="5"/>
  <c r="BP12" i="5" s="1"/>
  <c r="AN12" i="5"/>
  <c r="BO12" i="5" s="1"/>
  <c r="AM12" i="5"/>
  <c r="BN12" i="5" s="1"/>
  <c r="AL12" i="5"/>
  <c r="BM12" i="5" s="1"/>
  <c r="AK12" i="5"/>
  <c r="BL12" i="5" s="1"/>
  <c r="AJ12" i="5"/>
  <c r="BK12" i="5" s="1"/>
  <c r="AI12" i="5"/>
  <c r="BJ12" i="5" s="1"/>
  <c r="AH12" i="5"/>
  <c r="BI12" i="5" s="1"/>
  <c r="AG12" i="5"/>
  <c r="AF12" i="5"/>
  <c r="BG12" i="5" s="1"/>
  <c r="AE12" i="5"/>
  <c r="BF12" i="5" s="1"/>
  <c r="AD12" i="5"/>
  <c r="BE12" i="5" s="1"/>
  <c r="AC12" i="5"/>
  <c r="BD12" i="5" s="1"/>
  <c r="AB12" i="5"/>
  <c r="BC12" i="5" s="1"/>
  <c r="AA12" i="5"/>
  <c r="BB12" i="5" s="1"/>
  <c r="Z12" i="5"/>
  <c r="BA12" i="5" s="1"/>
  <c r="Y12" i="5"/>
  <c r="AZ12" i="5" s="1"/>
  <c r="X12" i="5"/>
  <c r="AY12" i="5" s="1"/>
  <c r="W12" i="5"/>
  <c r="AX12" i="5" s="1"/>
  <c r="V12" i="5"/>
  <c r="AW12" i="5" s="1"/>
  <c r="U12" i="5"/>
  <c r="T12" i="5"/>
  <c r="AU12" i="5" s="1"/>
  <c r="L12" i="5"/>
  <c r="M12" i="5" s="1"/>
  <c r="J12" i="5"/>
  <c r="K12" i="5" s="1"/>
  <c r="H12" i="5"/>
  <c r="I12" i="5" s="1"/>
  <c r="C12" i="5"/>
  <c r="B12" i="5"/>
  <c r="BN11" i="5"/>
  <c r="BM11" i="5"/>
  <c r="AT11" i="5"/>
  <c r="BU11" i="5" s="1"/>
  <c r="AS11" i="5"/>
  <c r="BT11" i="5" s="1"/>
  <c r="AR11" i="5"/>
  <c r="BS11" i="5" s="1"/>
  <c r="AQ11" i="5"/>
  <c r="BR11" i="5" s="1"/>
  <c r="AP11" i="5"/>
  <c r="BQ11" i="5" s="1"/>
  <c r="AO11" i="5"/>
  <c r="BP11" i="5" s="1"/>
  <c r="AN11" i="5"/>
  <c r="BO11" i="5" s="1"/>
  <c r="AM11" i="5"/>
  <c r="AL11" i="5"/>
  <c r="AK11" i="5"/>
  <c r="BL11" i="5" s="1"/>
  <c r="AJ11" i="5"/>
  <c r="BK11" i="5" s="1"/>
  <c r="AI11" i="5"/>
  <c r="BJ11" i="5" s="1"/>
  <c r="AH11" i="5"/>
  <c r="BI11" i="5" s="1"/>
  <c r="AG11" i="5"/>
  <c r="BH11" i="5" s="1"/>
  <c r="AF11" i="5"/>
  <c r="BG11" i="5" s="1"/>
  <c r="AE11" i="5"/>
  <c r="BF11" i="5" s="1"/>
  <c r="AD11" i="5"/>
  <c r="BE11" i="5" s="1"/>
  <c r="AC11" i="5"/>
  <c r="BD11" i="5" s="1"/>
  <c r="AB11" i="5"/>
  <c r="BC11" i="5" s="1"/>
  <c r="AA11" i="5"/>
  <c r="BB11" i="5" s="1"/>
  <c r="Z11" i="5"/>
  <c r="BA11" i="5" s="1"/>
  <c r="Y11" i="5"/>
  <c r="AZ11" i="5" s="1"/>
  <c r="X11" i="5"/>
  <c r="AY11" i="5" s="1"/>
  <c r="W11" i="5"/>
  <c r="AX11" i="5" s="1"/>
  <c r="V11" i="5"/>
  <c r="AW11" i="5" s="1"/>
  <c r="U11" i="5"/>
  <c r="AV11" i="5" s="1"/>
  <c r="T11" i="5"/>
  <c r="AU11" i="5" s="1"/>
  <c r="L11" i="5"/>
  <c r="M11" i="5" s="1"/>
  <c r="J11" i="5"/>
  <c r="K11" i="5" s="1"/>
  <c r="H11" i="5"/>
  <c r="I11" i="5" s="1"/>
  <c r="B11" i="5"/>
  <c r="C11" i="5" s="1"/>
  <c r="BL10" i="5"/>
  <c r="BJ10" i="5"/>
  <c r="AT10" i="5"/>
  <c r="BU10" i="5" s="1"/>
  <c r="AS10" i="5"/>
  <c r="BT10" i="5" s="1"/>
  <c r="AR10" i="5"/>
  <c r="BS10" i="5" s="1"/>
  <c r="AQ10" i="5"/>
  <c r="BR10" i="5" s="1"/>
  <c r="AP10" i="5"/>
  <c r="BQ10" i="5" s="1"/>
  <c r="AO10" i="5"/>
  <c r="BP10" i="5" s="1"/>
  <c r="AN10" i="5"/>
  <c r="BO10" i="5" s="1"/>
  <c r="AM10" i="5"/>
  <c r="BN10" i="5" s="1"/>
  <c r="AL10" i="5"/>
  <c r="BM10" i="5" s="1"/>
  <c r="AK10" i="5"/>
  <c r="AJ10" i="5"/>
  <c r="BK10" i="5" s="1"/>
  <c r="AI10" i="5"/>
  <c r="AH10" i="5"/>
  <c r="BI10" i="5" s="1"/>
  <c r="AG10" i="5"/>
  <c r="BH10" i="5" s="1"/>
  <c r="AF10" i="5"/>
  <c r="BG10" i="5" s="1"/>
  <c r="AE10" i="5"/>
  <c r="BF10" i="5" s="1"/>
  <c r="AD10" i="5"/>
  <c r="BE10" i="5" s="1"/>
  <c r="AC10" i="5"/>
  <c r="BD10" i="5" s="1"/>
  <c r="AB10" i="5"/>
  <c r="BC10" i="5" s="1"/>
  <c r="AA10" i="5"/>
  <c r="BB10" i="5" s="1"/>
  <c r="Z10" i="5"/>
  <c r="BA10" i="5" s="1"/>
  <c r="Y10" i="5"/>
  <c r="AZ10" i="5" s="1"/>
  <c r="X10" i="5"/>
  <c r="AY10" i="5" s="1"/>
  <c r="W10" i="5"/>
  <c r="AX10" i="5" s="1"/>
  <c r="V10" i="5"/>
  <c r="AW10" i="5" s="1"/>
  <c r="U10" i="5"/>
  <c r="AV10" i="5" s="1"/>
  <c r="T10" i="5"/>
  <c r="AU10" i="5" s="1"/>
  <c r="L10" i="5"/>
  <c r="M10" i="5" s="1"/>
  <c r="J10" i="5"/>
  <c r="K10" i="5" s="1"/>
  <c r="H10" i="5"/>
  <c r="I10" i="5" s="1"/>
  <c r="B10" i="5"/>
  <c r="C10" i="5" s="1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W11" i="4"/>
  <c r="X11" i="4" s="1"/>
  <c r="W12" i="4"/>
  <c r="X12" i="4" s="1"/>
  <c r="W13" i="4"/>
  <c r="X13" i="4" s="1"/>
  <c r="W14" i="4"/>
  <c r="X14" i="4" s="1"/>
  <c r="W15" i="4"/>
  <c r="X15" i="4" s="1"/>
  <c r="W16" i="4"/>
  <c r="X16" i="4" s="1"/>
  <c r="W17" i="4"/>
  <c r="X17" i="4" s="1"/>
  <c r="W18" i="4"/>
  <c r="X18" i="4" s="1"/>
  <c r="W19" i="4"/>
  <c r="X19" i="4" s="1"/>
  <c r="W20" i="4"/>
  <c r="X20" i="4" s="1"/>
  <c r="W21" i="4"/>
  <c r="X21" i="4" s="1"/>
  <c r="W22" i="4"/>
  <c r="X22" i="4" s="1"/>
  <c r="W23" i="4"/>
  <c r="X23" i="4" s="1"/>
  <c r="W24" i="4"/>
  <c r="X24" i="4" s="1"/>
  <c r="W25" i="4"/>
  <c r="X25" i="4" s="1"/>
  <c r="W26" i="4"/>
  <c r="X26" i="4" s="1"/>
  <c r="W27" i="4"/>
  <c r="X27" i="4" s="1"/>
  <c r="W28" i="4"/>
  <c r="X28" i="4" s="1"/>
  <c r="W29" i="4"/>
  <c r="X29" i="4" s="1"/>
  <c r="W30" i="4"/>
  <c r="X30" i="4" s="1"/>
  <c r="W31" i="4"/>
  <c r="X31" i="4" s="1"/>
  <c r="W32" i="4"/>
  <c r="X32" i="4" s="1"/>
  <c r="W33" i="4"/>
  <c r="X33" i="4" s="1"/>
  <c r="W34" i="4"/>
  <c r="X34" i="4" s="1"/>
  <c r="W35" i="4"/>
  <c r="X35" i="4" s="1"/>
  <c r="W36" i="4"/>
  <c r="X36" i="4" s="1"/>
  <c r="W37" i="4"/>
  <c r="X37" i="4" s="1"/>
  <c r="W38" i="4"/>
  <c r="X38" i="4" s="1"/>
  <c r="W39" i="4"/>
  <c r="X39" i="4" s="1"/>
  <c r="W40" i="4"/>
  <c r="X40" i="4" s="1"/>
  <c r="W41" i="4"/>
  <c r="X41" i="4" s="1"/>
  <c r="W42" i="4"/>
  <c r="X42" i="4" s="1"/>
  <c r="W43" i="4"/>
  <c r="X43" i="4" s="1"/>
  <c r="W44" i="4"/>
  <c r="X44" i="4" s="1"/>
  <c r="W45" i="4"/>
  <c r="X45" i="4" s="1"/>
  <c r="W46" i="4"/>
  <c r="X46" i="4" s="1"/>
  <c r="W47" i="4"/>
  <c r="X47" i="4" s="1"/>
  <c r="W48" i="4"/>
  <c r="X48" i="4" s="1"/>
  <c r="W49" i="4"/>
  <c r="X49" i="4" s="1"/>
  <c r="W50" i="4"/>
  <c r="X50" i="4" s="1"/>
  <c r="W10" i="4"/>
  <c r="X10" i="4" s="1"/>
  <c r="N23" i="5" l="1"/>
  <c r="N29" i="5"/>
  <c r="N49" i="5"/>
  <c r="N26" i="5"/>
  <c r="N15" i="5"/>
  <c r="N10" i="5"/>
  <c r="N35" i="5"/>
  <c r="N12" i="5"/>
  <c r="N21" i="5"/>
  <c r="N25" i="5"/>
  <c r="N14" i="5"/>
  <c r="N32" i="5"/>
  <c r="N19" i="5"/>
  <c r="N31" i="5"/>
  <c r="N41" i="5"/>
  <c r="N46" i="5"/>
  <c r="N36" i="5"/>
  <c r="N22" i="5"/>
  <c r="N17" i="5"/>
  <c r="N28" i="5"/>
  <c r="N27" i="5"/>
  <c r="N37" i="5"/>
  <c r="N44" i="5"/>
  <c r="N47" i="5"/>
  <c r="N43" i="5"/>
  <c r="N50" i="5"/>
  <c r="N42" i="5"/>
  <c r="N24" i="5"/>
  <c r="BV36" i="5"/>
  <c r="BV13" i="5"/>
  <c r="N34" i="5"/>
  <c r="N16" i="5"/>
  <c r="N18" i="5"/>
  <c r="N33" i="5"/>
  <c r="N39" i="5"/>
  <c r="N38" i="5"/>
  <c r="BV16" i="5"/>
  <c r="BV10" i="5"/>
  <c r="N13" i="5"/>
  <c r="BV19" i="5"/>
  <c r="BV18" i="5"/>
  <c r="BV28" i="5"/>
  <c r="BV17" i="5"/>
  <c r="BV11" i="5"/>
  <c r="BV12" i="5"/>
  <c r="BV20" i="5"/>
  <c r="BV21" i="5"/>
  <c r="N30" i="5"/>
  <c r="N40" i="5"/>
  <c r="BV15" i="5"/>
  <c r="BV14" i="5"/>
  <c r="N11" i="5"/>
  <c r="N20" i="5"/>
  <c r="BV22" i="5"/>
  <c r="BV25" i="5"/>
  <c r="BV32" i="5"/>
  <c r="BV33" i="5"/>
  <c r="N45" i="5"/>
  <c r="BV34" i="5"/>
  <c r="N48" i="5"/>
  <c r="BV31" i="5"/>
  <c r="BV23" i="5"/>
  <c r="BV26" i="5"/>
  <c r="BV29" i="5"/>
  <c r="BV35" i="5"/>
  <c r="BV37" i="5"/>
  <c r="BV38" i="5"/>
  <c r="BV24" i="5"/>
  <c r="BV27" i="5"/>
  <c r="BV30" i="5"/>
  <c r="BV39" i="5"/>
  <c r="BV44" i="5"/>
  <c r="BV40" i="5"/>
  <c r="BV41" i="5"/>
  <c r="BV42" i="5"/>
  <c r="BV43" i="5"/>
  <c r="BV45" i="5"/>
  <c r="BV47" i="5"/>
  <c r="BV46" i="5"/>
  <c r="BV48" i="5"/>
  <c r="BV50" i="5"/>
  <c r="BV49" i="5"/>
  <c r="O25" i="3"/>
  <c r="K25" i="3"/>
  <c r="O25" i="1"/>
  <c r="P25" i="1"/>
  <c r="L25" i="1"/>
  <c r="K25" i="1"/>
  <c r="O25" i="2"/>
  <c r="L25" i="2"/>
  <c r="P25" i="2"/>
  <c r="K25" i="2"/>
  <c r="AQ7" i="1"/>
  <c r="AQ6" i="1"/>
  <c r="AN7" i="3"/>
  <c r="AO7" i="3"/>
  <c r="AM7" i="3"/>
  <c r="AL7" i="3"/>
  <c r="AK7" i="3"/>
  <c r="AN6" i="3"/>
  <c r="AO6" i="3"/>
  <c r="AM6" i="3"/>
  <c r="AL6" i="3"/>
  <c r="AK6" i="3"/>
  <c r="AN7" i="1"/>
  <c r="AO7" i="1"/>
  <c r="AM7" i="1"/>
  <c r="AL7" i="1"/>
  <c r="AK7" i="1"/>
  <c r="AN6" i="1"/>
  <c r="AO6" i="1"/>
  <c r="AM6" i="1"/>
  <c r="AL6" i="1"/>
  <c r="AK6" i="1"/>
  <c r="AN7" i="2"/>
  <c r="AO7" i="2"/>
  <c r="AM7" i="2"/>
  <c r="AL7" i="2"/>
  <c r="AK7" i="2"/>
  <c r="T27" i="2"/>
  <c r="AN6" i="2"/>
  <c r="AO6" i="2"/>
  <c r="AM6" i="2"/>
  <c r="AL6" i="2"/>
  <c r="AK6" i="2"/>
  <c r="C27" i="2"/>
  <c r="D40" i="3"/>
  <c r="I35" i="3"/>
  <c r="I34" i="3"/>
  <c r="I33" i="3"/>
  <c r="G30" i="3"/>
  <c r="E30" i="3"/>
  <c r="D30" i="3"/>
  <c r="C30" i="3"/>
  <c r="D40" i="2"/>
  <c r="I35" i="2"/>
  <c r="I34" i="2"/>
  <c r="I33" i="2"/>
  <c r="G30" i="2"/>
  <c r="E30" i="2"/>
  <c r="D30" i="2"/>
  <c r="C30" i="2"/>
  <c r="D39" i="1"/>
  <c r="I34" i="1"/>
  <c r="I33" i="1"/>
  <c r="I32" i="1"/>
  <c r="G29" i="1"/>
  <c r="E29" i="1"/>
  <c r="D29" i="1"/>
  <c r="C29" i="1"/>
  <c r="U41" i="3" l="1"/>
  <c r="Z36" i="3"/>
  <c r="Z35" i="3"/>
  <c r="Z34" i="3"/>
  <c r="X31" i="3"/>
  <c r="V31" i="3"/>
  <c r="U31" i="3"/>
  <c r="T31" i="3"/>
  <c r="U41" i="2"/>
  <c r="Z36" i="2"/>
  <c r="Z35" i="2"/>
  <c r="Z34" i="2"/>
  <c r="X31" i="2"/>
  <c r="V31" i="2"/>
  <c r="U31" i="2"/>
  <c r="T31" i="2"/>
  <c r="U39" i="1"/>
  <c r="Z34" i="1"/>
  <c r="Z33" i="1"/>
  <c r="Z32" i="1"/>
  <c r="X29" i="1"/>
  <c r="V29" i="1"/>
  <c r="U29" i="1"/>
  <c r="T29" i="1"/>
</calcChain>
</file>

<file path=xl/sharedStrings.xml><?xml version="1.0" encoding="utf-8"?>
<sst xmlns="http://schemas.openxmlformats.org/spreadsheetml/2006/main" count="675" uniqueCount="173">
  <si>
    <t>1S</t>
  </si>
  <si>
    <t>100-300 μm bed</t>
  </si>
  <si>
    <t>5S</t>
  </si>
  <si>
    <t>Number of particles</t>
  </si>
  <si>
    <t>Eq Diam</t>
  </si>
  <si>
    <t>&lt;100</t>
  </si>
  <si>
    <t>100-200</t>
  </si>
  <si>
    <t>200-300</t>
  </si>
  <si>
    <t>300-400</t>
  </si>
  <si>
    <t>400-500</t>
  </si>
  <si>
    <t>&gt;600</t>
  </si>
  <si>
    <t>600-700</t>
  </si>
  <si>
    <t>&gt;700</t>
  </si>
  <si>
    <t>Dimensionless analysis</t>
  </si>
  <si>
    <t>Particle number [%]</t>
  </si>
  <si>
    <t>Volume coverage [%]</t>
  </si>
  <si>
    <t>Average diameter</t>
  </si>
  <si>
    <t>StndDev</t>
  </si>
  <si>
    <t>V_i*EqDiam_i</t>
  </si>
  <si>
    <t>μm</t>
  </si>
  <si>
    <t>V_i*Length_i</t>
  </si>
  <si>
    <t>V_i*Width_i</t>
  </si>
  <si>
    <t>V_i*Breadth_i</t>
  </si>
  <si>
    <t>V_i*N.F.Diam</t>
  </si>
  <si>
    <t>Average diameter (volume-weighted)</t>
  </si>
  <si>
    <t>Min</t>
  </si>
  <si>
    <t>Max</t>
  </si>
  <si>
    <t>Vol Average</t>
  </si>
  <si>
    <t>Legth</t>
  </si>
  <si>
    <t>mm</t>
  </si>
  <si>
    <t>Width</t>
  </si>
  <si>
    <t>Shape3d</t>
  </si>
  <si>
    <t>Breadth</t>
  </si>
  <si>
    <t>ShapeVA3d</t>
  </si>
  <si>
    <t>Sphericity</t>
  </si>
  <si>
    <t>Stnd Dev</t>
  </si>
  <si>
    <t>&lt;0.3</t>
  </si>
  <si>
    <t>0.3-0.4</t>
  </si>
  <si>
    <t>0.4-0.5</t>
  </si>
  <si>
    <t>0.5-0.6</t>
  </si>
  <si>
    <t>0.6-0.7</t>
  </si>
  <si>
    <t>0.7-0.8</t>
  </si>
  <si>
    <t>0.8-0.9</t>
  </si>
  <si>
    <t>0.9-1.0</t>
  </si>
  <si>
    <t>&gt;1.0</t>
  </si>
  <si>
    <t>Zone population</t>
  </si>
  <si>
    <t>Zones</t>
  </si>
  <si>
    <t>A</t>
  </si>
  <si>
    <t>B1_1</t>
  </si>
  <si>
    <t>B1_2</t>
  </si>
  <si>
    <t>B2_2</t>
  </si>
  <si>
    <t>B2_1</t>
  </si>
  <si>
    <t>C</t>
  </si>
  <si>
    <t>D</t>
  </si>
  <si>
    <t>E</t>
  </si>
  <si>
    <t>Blott analysis</t>
  </si>
  <si>
    <t>I/L</t>
  </si>
  <si>
    <t>S/I</t>
  </si>
  <si>
    <t>300-500 μm bed</t>
  </si>
  <si>
    <t>Volumetric average diameter</t>
  </si>
  <si>
    <t>Arithmetic average diameter</t>
  </si>
  <si>
    <t>500-600</t>
  </si>
  <si>
    <t>&lt;0.4</t>
  </si>
  <si>
    <t>Population</t>
  </si>
  <si>
    <t>500-700 μm bed</t>
  </si>
  <si>
    <t>700-800</t>
  </si>
  <si>
    <t>&gt;800</t>
  </si>
  <si>
    <t>Figure 34</t>
  </si>
  <si>
    <t>B</t>
  </si>
  <si>
    <t>Figure AX</t>
  </si>
  <si>
    <t>Figure 35 -&gt;</t>
  </si>
  <si>
    <t>Figure AY -&gt;</t>
  </si>
  <si>
    <t>1S-offset</t>
  </si>
  <si>
    <t>5S-offset</t>
  </si>
  <si>
    <t>Radial distance</t>
  </si>
  <si>
    <t>from wall [mm]</t>
  </si>
  <si>
    <t>"+1"</t>
  </si>
  <si>
    <t>"+2"</t>
  </si>
  <si>
    <t>Bulk porosity</t>
  </si>
  <si>
    <t>Eq Diameter</t>
  </si>
  <si>
    <t>D from wall</t>
  </si>
  <si>
    <t>de Klerk correlation</t>
  </si>
  <si>
    <t>300-500 μm</t>
  </si>
  <si>
    <t>Particle size</t>
  </si>
  <si>
    <t>500-700 μm</t>
  </si>
  <si>
    <t>100-300 μm</t>
  </si>
  <si>
    <t>(5S, 300-500 μm)</t>
  </si>
  <si>
    <t>Z</t>
  </si>
  <si>
    <t>Final Porosity</t>
  </si>
  <si>
    <t>Case 1</t>
  </si>
  <si>
    <t>Case 2</t>
  </si>
  <si>
    <t>Case 3</t>
  </si>
  <si>
    <t>Factor</t>
  </si>
  <si>
    <t>Porosity</t>
  </si>
  <si>
    <t>Z1</t>
  </si>
  <si>
    <t>poros_1</t>
  </si>
  <si>
    <t>Z2</t>
  </si>
  <si>
    <t>Poros_2</t>
  </si>
  <si>
    <t>Z3</t>
  </si>
  <si>
    <t>Poros_3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</si>
  <si>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</si>
  <si>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</si>
  <si>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</si>
  <si>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</si>
  <si>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</si>
  <si>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</si>
  <si>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</si>
  <si>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</si>
  <si>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</si>
  <si>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</si>
  <si>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</si>
  <si>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</si>
  <si>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</si>
  <si>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</si>
  <si>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</si>
  <si>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</si>
  <si>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</si>
  <si>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Z21</t>
  </si>
  <si>
    <t>Z22</t>
  </si>
  <si>
    <t>Z23</t>
  </si>
  <si>
    <t>Z24</t>
  </si>
  <si>
    <t>Z25</t>
  </si>
  <si>
    <t>Z26</t>
  </si>
  <si>
    <t>Z27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</si>
  <si>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</si>
  <si>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</si>
  <si>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</si>
  <si>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</si>
  <si>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</si>
  <si>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</si>
  <si>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</si>
  <si>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</si>
  <si>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</si>
  <si>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</si>
  <si>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</si>
  <si>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</si>
  <si>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</si>
  <si>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</si>
  <si>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</si>
  <si>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</si>
  <si>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</si>
  <si>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</si>
  <si>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</si>
  <si>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</si>
  <si>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</si>
  <si>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</si>
  <si>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</si>
  <si>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</si>
  <si>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</si>
  <si>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</si>
  <si>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</si>
  <si>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Sum</t>
  </si>
  <si>
    <t>µm</t>
  </si>
  <si>
    <t>Offset</t>
  </si>
  <si>
    <t>"+3"</t>
  </si>
  <si>
    <t>Axial length</t>
  </si>
  <si>
    <t>Axial Distribution of Radial porosity</t>
  </si>
  <si>
    <t>0.1-0.3</t>
  </si>
  <si>
    <t>0.3-0.5</t>
  </si>
  <si>
    <t>0.5-0.7</t>
  </si>
  <si>
    <t>0.7-0.9</t>
  </si>
  <si>
    <r>
      <t xml:space="preserve">1S - 300-500 </t>
    </r>
    <r>
      <rPr>
        <b/>
        <sz val="11"/>
        <color theme="1"/>
        <rFont val="Calibri"/>
        <family val="2"/>
      </rPr>
      <t>µm</t>
    </r>
  </si>
  <si>
    <r>
      <t xml:space="preserve">5S - 300-500 </t>
    </r>
    <r>
      <rPr>
        <b/>
        <sz val="11"/>
        <color theme="1"/>
        <rFont val="Calibri"/>
        <family val="2"/>
      </rPr>
      <t>µm</t>
    </r>
  </si>
  <si>
    <t>1S beds</t>
  </si>
  <si>
    <t>Temperature</t>
  </si>
  <si>
    <t>Ethylene</t>
  </si>
  <si>
    <t>mol product/ ml of solution</t>
  </si>
  <si>
    <t>EtOH</t>
  </si>
  <si>
    <t>DEE</t>
  </si>
  <si>
    <t>Acetald</t>
  </si>
  <si>
    <t>H2O</t>
  </si>
  <si>
    <t>5S beds</t>
  </si>
  <si>
    <t xml:space="preserve"> -&gt; Zone C, sub 100 microm particle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</si>
</sst>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Font="1"/>
    <xf numFmtId="9" fontId="0" fillId="0" borderId="0" xfId="1" applyFont="1"/>
    <xf numFmtId="9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64" fontId="0" fillId="0" borderId="0" xfId="0" applyNumberFormat="1"/>
    <xf numFmtId="164" fontId="0" fillId="0" borderId="0" xfId="1" applyNumberFormat="1" applyFont="1"/>
    <xf numFmtId="0" fontId="3" fillId="0" borderId="0" xfId="0" applyFont="1"/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000"/>
      <color rgb="FF8064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100-300 </a:t>
            </a:r>
            <a:r>
              <a:rPr lang="el-GR"/>
              <a:t>μ</a:t>
            </a:r>
            <a:r>
              <a:rPr lang="en-GB"/>
              <a:t>m bed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xVal>
            <c:numRef>
              <c:f>'[1]500-700 microm - redone'!$FC$28:$FC$33</c:f>
              <c:numCache>
                <c:formatCode>General</c:formatCode>
                <c:ptCount val="6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</c:numCache>
            </c:numRef>
          </c:xVal>
          <c:yVal>
            <c:numRef>
              <c:f>'[1]500-700 microm - redone'!$FD$28:$FD$33</c:f>
              <c:numCache>
                <c:formatCode>General</c:formatCode>
                <c:ptCount val="6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DD-4F7A-A13D-608DB244EBBA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redone'!$FG$28:$FL$28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'[1]500-700 microm - redone'!$FG$29:$FL$29</c:f>
              <c:numCache>
                <c:formatCode>General</c:formatCode>
                <c:ptCount val="6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DD-4F7A-A13D-608DB244EBBA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redone'!$FG$31:$FI$31</c:f>
              <c:numCache>
                <c:formatCode>General</c:formatCode>
                <c:ptCount val="3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</c:numCache>
            </c:numRef>
          </c:xVal>
          <c:yVal>
            <c:numRef>
              <c:f>'[1]500-700 microm - redone'!$FG$32:$FI$32</c:f>
              <c:numCache>
                <c:formatCode>General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DD-4F7A-A13D-608DB244EBBA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redone'!$FG$34:$FL$34</c:f>
              <c:numCache>
                <c:formatCode>General</c:formatCode>
                <c:ptCount val="6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</c:numCache>
            </c:numRef>
          </c:xVal>
          <c:yVal>
            <c:numRef>
              <c:f>'[1]500-700 microm - redone'!$FG$35:$FL$35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DD-4F7A-A13D-608DB244EBBA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redone'!$FG$37:$FI$37</c:f>
              <c:numCache>
                <c:formatCode>General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</c:numCache>
            </c:numRef>
          </c:xVal>
          <c:yVal>
            <c:numRef>
              <c:f>'[1]500-700 microm - redone'!$FG$38:$FI$38</c:f>
              <c:numCache>
                <c:formatCode>General</c:formatCode>
                <c:ptCount val="3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3DD-4F7A-A13D-608DB244EBBA}"/>
            </c:ext>
          </c:extLst>
        </c:ser>
        <c:ser>
          <c:idx val="5"/>
          <c:order val="5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redone'!$FG$40:$FI$40</c:f>
              <c:numCache>
                <c:formatCode>General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xVal>
          <c:yVal>
            <c:numRef>
              <c:f>'[1]500-700 microm - redone'!$FG$41:$FI$41</c:f>
              <c:numCache>
                <c:formatCode>General</c:formatCode>
                <c:ptCount val="3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3DD-4F7A-A13D-608DB244EBBA}"/>
            </c:ext>
          </c:extLst>
        </c:ser>
        <c:ser>
          <c:idx val="6"/>
          <c:order val="6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redone'!$FG$43:$FH$43</c:f>
              <c:numCache>
                <c:formatCode>General</c:formatCode>
                <c:ptCount val="2"/>
                <c:pt idx="0">
                  <c:v>0.8</c:v>
                </c:pt>
                <c:pt idx="1">
                  <c:v>1</c:v>
                </c:pt>
              </c:numCache>
            </c:numRef>
          </c:xVal>
          <c:yVal>
            <c:numRef>
              <c:f>'[1]500-700 microm - redone'!$FG$44:$FH$44</c:f>
              <c:numCache>
                <c:formatCode>General</c:formatCode>
                <c:ptCount val="2"/>
                <c:pt idx="0">
                  <c:v>0.8</c:v>
                </c:pt>
                <c:pt idx="1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3DD-4F7A-A13D-608DB244EBBA}"/>
            </c:ext>
          </c:extLst>
        </c:ser>
        <c:ser>
          <c:idx val="7"/>
          <c:order val="7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redone'!$FG$46:$FH$46</c:f>
              <c:numCache>
                <c:formatCode>General</c:formatCode>
                <c:ptCount val="2"/>
                <c:pt idx="0">
                  <c:v>0.8</c:v>
                </c:pt>
                <c:pt idx="1">
                  <c:v>0.8</c:v>
                </c:pt>
              </c:numCache>
            </c:numRef>
          </c:xVal>
          <c:yVal>
            <c:numRef>
              <c:f>'[1]500-700 microm - redone'!$FG$47:$FH$47</c:f>
              <c:numCache>
                <c:formatCode>General</c:formatCode>
                <c:ptCount val="2"/>
                <c:pt idx="0">
                  <c:v>0.8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3DD-4F7A-A13D-608DB244E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471759"/>
        <c:axId val="281476751"/>
      </c:scatterChart>
      <c:valAx>
        <c:axId val="281471759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S/I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476751"/>
        <c:crosses val="autoZero"/>
        <c:crossBetween val="midCat"/>
      </c:valAx>
      <c:valAx>
        <c:axId val="281476751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471759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'300-500 μm data'!$B$10:$I$10</c:f>
              <c:strCache>
                <c:ptCount val="8"/>
                <c:pt idx="0">
                  <c:v>&lt;100</c:v>
                </c:pt>
                <c:pt idx="1">
                  <c:v>100-200</c:v>
                </c:pt>
                <c:pt idx="2">
                  <c:v>200-300</c:v>
                </c:pt>
                <c:pt idx="3">
                  <c:v>300-400</c:v>
                </c:pt>
                <c:pt idx="4">
                  <c:v>400-500</c:v>
                </c:pt>
                <c:pt idx="5">
                  <c:v>500-600</c:v>
                </c:pt>
                <c:pt idx="6">
                  <c:v>600-700</c:v>
                </c:pt>
                <c:pt idx="7">
                  <c:v>&gt;700</c:v>
                </c:pt>
              </c:strCache>
            </c:strRef>
          </c:cat>
          <c:val>
            <c:numRef>
              <c:f>'300-500 μm data'!$B$13:$I$13</c:f>
              <c:numCache>
                <c:formatCode>0%</c:formatCode>
                <c:ptCount val="8"/>
                <c:pt idx="0">
                  <c:v>2.9043318711340451E-3</c:v>
                </c:pt>
                <c:pt idx="1">
                  <c:v>1.2328400800309719E-2</c:v>
                </c:pt>
                <c:pt idx="2">
                  <c:v>6.7931723072463576E-2</c:v>
                </c:pt>
                <c:pt idx="3">
                  <c:v>0.34009455892724044</c:v>
                </c:pt>
                <c:pt idx="4">
                  <c:v>0.41196117554511757</c:v>
                </c:pt>
                <c:pt idx="5">
                  <c:v>0.15224112748917065</c:v>
                </c:pt>
                <c:pt idx="6">
                  <c:v>8.9828705856306486E-3</c:v>
                </c:pt>
                <c:pt idx="7">
                  <c:v>3.5558117089332544E-3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7-4F43-87D0-5505E881AC00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'300-500 μm data'!$S$13:$Z$13</c:f>
              <c:numCache>
                <c:formatCode>0%</c:formatCode>
                <c:ptCount val="8"/>
                <c:pt idx="0">
                  <c:v>8.0460878771529691E-5</c:v>
                </c:pt>
                <c:pt idx="1">
                  <c:v>2.8706544939956749E-3</c:v>
                </c:pt>
                <c:pt idx="2">
                  <c:v>3.4207704108571386E-2</c:v>
                </c:pt>
                <c:pt idx="3">
                  <c:v>0.29975114174685419</c:v>
                </c:pt>
                <c:pt idx="4">
                  <c:v>0.48594468317545364</c:v>
                </c:pt>
                <c:pt idx="5">
                  <c:v>0.17513253984588897</c:v>
                </c:pt>
                <c:pt idx="6">
                  <c:v>2.0128157504646941E-3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37-4F43-87D0-5505E881A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1776655"/>
        <c:axId val="2141781231"/>
      </c:barChart>
      <c:catAx>
        <c:axId val="2141776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Eq. Diameter [µm]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781231"/>
        <c:crosses val="autoZero"/>
        <c:auto val="1"/>
        <c:lblAlgn val="ctr"/>
        <c:lblOffset val="100"/>
        <c:noMultiLvlLbl val="0"/>
      </c:catAx>
      <c:valAx>
        <c:axId val="2141781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 volume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77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25940507436568"/>
          <c:y val="0.17982410093475157"/>
          <c:w val="6.828215223097113E-2"/>
          <c:h val="0.1578958419671225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'300-500 μm data'!$B$17:$I$17</c:f>
              <c:strCache>
                <c:ptCount val="8"/>
                <c:pt idx="0">
                  <c:v>&lt;0.4</c:v>
                </c:pt>
                <c:pt idx="1">
                  <c:v>0.4-0.5</c:v>
                </c:pt>
                <c:pt idx="2">
                  <c:v>0.5-0.6</c:v>
                </c:pt>
                <c:pt idx="3">
                  <c:v>0.6-0.7</c:v>
                </c:pt>
                <c:pt idx="4">
                  <c:v>0.7-0.8</c:v>
                </c:pt>
                <c:pt idx="5">
                  <c:v>0.8-0.9</c:v>
                </c:pt>
                <c:pt idx="6">
                  <c:v>0.9-1.0</c:v>
                </c:pt>
                <c:pt idx="7">
                  <c:v>&gt;1.0</c:v>
                </c:pt>
              </c:strCache>
            </c:strRef>
          </c:cat>
          <c:val>
            <c:numRef>
              <c:f>'300-500 μm data'!$B$19:$I$19</c:f>
              <c:numCache>
                <c:formatCode>0%</c:formatCode>
                <c:ptCount val="8"/>
                <c:pt idx="0">
                  <c:v>4.9026817669265088E-5</c:v>
                </c:pt>
                <c:pt idx="1">
                  <c:v>4.7065744962494485E-3</c:v>
                </c:pt>
                <c:pt idx="2">
                  <c:v>5.128205128205128E-2</c:v>
                </c:pt>
                <c:pt idx="3">
                  <c:v>0.19654851203608373</c:v>
                </c:pt>
                <c:pt idx="4">
                  <c:v>0.25366475462077759</c:v>
                </c:pt>
                <c:pt idx="5">
                  <c:v>0.13555915085551798</c:v>
                </c:pt>
                <c:pt idx="6">
                  <c:v>0.17046624503603472</c:v>
                </c:pt>
                <c:pt idx="7">
                  <c:v>0.18772368485561602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3-4D27-9E4C-1CAAAB242855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'300-500 μm data'!$S$19:$Z$19</c:f>
              <c:numCache>
                <c:formatCode>0%</c:formatCode>
                <c:ptCount val="8"/>
                <c:pt idx="0">
                  <c:v>1.1870845204178538E-4</c:v>
                </c:pt>
                <c:pt idx="1">
                  <c:v>3.5612535612535614E-4</c:v>
                </c:pt>
                <c:pt idx="2">
                  <c:v>2.7421652421652423E-2</c:v>
                </c:pt>
                <c:pt idx="3">
                  <c:v>0.23385565052231719</c:v>
                </c:pt>
                <c:pt idx="4">
                  <c:v>0.52635327635327633</c:v>
                </c:pt>
                <c:pt idx="5">
                  <c:v>6.9088319088319083E-2</c:v>
                </c:pt>
                <c:pt idx="6">
                  <c:v>2.7302943969610638E-2</c:v>
                </c:pt>
                <c:pt idx="7">
                  <c:v>0.11550332383665717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3-4D27-9E4C-1CAAAB242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7543871"/>
        <c:axId val="647547199"/>
      </c:barChart>
      <c:catAx>
        <c:axId val="6475438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Sphericity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547199"/>
        <c:crosses val="autoZero"/>
        <c:auto val="1"/>
        <c:lblAlgn val="ctr"/>
        <c:lblOffset val="100"/>
        <c:noMultiLvlLbl val="0"/>
      </c:catAx>
      <c:valAx>
        <c:axId val="6475471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54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92607174103249"/>
          <c:y val="0.11371500437445317"/>
          <c:w val="6.828215223097113E-2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'300-500 μm data'!$B$17:$I$17</c:f>
              <c:strCache>
                <c:ptCount val="8"/>
                <c:pt idx="0">
                  <c:v>&lt;0.4</c:v>
                </c:pt>
                <c:pt idx="1">
                  <c:v>0.4-0.5</c:v>
                </c:pt>
                <c:pt idx="2">
                  <c:v>0.5-0.6</c:v>
                </c:pt>
                <c:pt idx="3">
                  <c:v>0.6-0.7</c:v>
                </c:pt>
                <c:pt idx="4">
                  <c:v>0.7-0.8</c:v>
                </c:pt>
                <c:pt idx="5">
                  <c:v>0.8-0.9</c:v>
                </c:pt>
                <c:pt idx="6">
                  <c:v>0.9-1.0</c:v>
                </c:pt>
                <c:pt idx="7">
                  <c:v>&gt;1.0</c:v>
                </c:pt>
              </c:strCache>
            </c:strRef>
          </c:cat>
          <c:val>
            <c:numRef>
              <c:f>'300-500 μm data'!$B$20:$I$20</c:f>
              <c:numCache>
                <c:formatCode>0%</c:formatCode>
                <c:ptCount val="8"/>
                <c:pt idx="0">
                  <c:v>7.3645972438827346E-6</c:v>
                </c:pt>
                <c:pt idx="1">
                  <c:v>5.8581669172668282E-3</c:v>
                </c:pt>
                <c:pt idx="2">
                  <c:v>7.7547092703104267E-2</c:v>
                </c:pt>
                <c:pt idx="3">
                  <c:v>0.40916186170262397</c:v>
                </c:pt>
                <c:pt idx="4">
                  <c:v>0.47490481047187971</c:v>
                </c:pt>
                <c:pt idx="5">
                  <c:v>3.2095308090575078E-2</c:v>
                </c:pt>
                <c:pt idx="6">
                  <c:v>3.6216017884165106E-4</c:v>
                </c:pt>
                <c:pt idx="7">
                  <c:v>6.3235338464574713E-5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2-45EC-A1C5-470576B4E3E1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'300-500 μm data'!$S$20:$Z$20</c:f>
              <c:numCache>
                <c:formatCode>0%</c:formatCode>
                <c:ptCount val="8"/>
                <c:pt idx="0">
                  <c:v>4.4130178902019093E-5</c:v>
                </c:pt>
                <c:pt idx="1">
                  <c:v>6.5825952817445807E-5</c:v>
                </c:pt>
                <c:pt idx="2">
                  <c:v>2.522090480480757E-2</c:v>
                </c:pt>
                <c:pt idx="3">
                  <c:v>0.25551356020829097</c:v>
                </c:pt>
                <c:pt idx="4">
                  <c:v>0.65992009423220077</c:v>
                </c:pt>
                <c:pt idx="5">
                  <c:v>5.9219920646014883E-2</c:v>
                </c:pt>
                <c:pt idx="6">
                  <c:v>7.2659313494278366E-6</c:v>
                </c:pt>
                <c:pt idx="7">
                  <c:v>8.298045616969809E-6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2-45EC-A1C5-470576B4E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241119"/>
        <c:axId val="311238623"/>
      </c:barChart>
      <c:catAx>
        <c:axId val="311241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Sphericity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238623"/>
        <c:crosses val="autoZero"/>
        <c:auto val="1"/>
        <c:lblAlgn val="ctr"/>
        <c:lblOffset val="100"/>
        <c:noMultiLvlLbl val="0"/>
      </c:catAx>
      <c:valAx>
        <c:axId val="311238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 volume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241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500-700 </a:t>
            </a:r>
            <a:r>
              <a:rPr lang="el-GR"/>
              <a:t>μ</a:t>
            </a:r>
            <a:r>
              <a:rPr lang="en-GB"/>
              <a:t>m bed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xVal>
            <c:numRef>
              <c:f>'[1]500-700 microm - redone'!$FC$28:$FC$33</c:f>
              <c:numCache>
                <c:formatCode>General</c:formatCode>
                <c:ptCount val="6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</c:numCache>
            </c:numRef>
          </c:xVal>
          <c:yVal>
            <c:numRef>
              <c:f>'[1]500-700 microm - redone'!$FD$28:$FD$33</c:f>
              <c:numCache>
                <c:formatCode>General</c:formatCode>
                <c:ptCount val="6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C2-42AC-A538-D868CA4D9E55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redone'!$FG$28:$FL$28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'[1]500-700 microm - redone'!$FG$29:$FL$29</c:f>
              <c:numCache>
                <c:formatCode>General</c:formatCode>
                <c:ptCount val="6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C2-42AC-A538-D868CA4D9E55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redone'!$FG$31:$FI$31</c:f>
              <c:numCache>
                <c:formatCode>General</c:formatCode>
                <c:ptCount val="3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</c:numCache>
            </c:numRef>
          </c:xVal>
          <c:yVal>
            <c:numRef>
              <c:f>'[1]500-700 microm - redone'!$FG$32:$FI$32</c:f>
              <c:numCache>
                <c:formatCode>General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C2-42AC-A538-D868CA4D9E55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redone'!$FG$34:$FL$34</c:f>
              <c:numCache>
                <c:formatCode>General</c:formatCode>
                <c:ptCount val="6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</c:numCache>
            </c:numRef>
          </c:xVal>
          <c:yVal>
            <c:numRef>
              <c:f>'[1]500-700 microm - redone'!$FG$35:$FL$35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C2-42AC-A538-D868CA4D9E55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redone'!$FG$37:$FI$37</c:f>
              <c:numCache>
                <c:formatCode>General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</c:numCache>
            </c:numRef>
          </c:xVal>
          <c:yVal>
            <c:numRef>
              <c:f>'[1]500-700 microm - redone'!$FG$38:$FI$38</c:f>
              <c:numCache>
                <c:formatCode>General</c:formatCode>
                <c:ptCount val="3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C2-42AC-A538-D868CA4D9E55}"/>
            </c:ext>
          </c:extLst>
        </c:ser>
        <c:ser>
          <c:idx val="5"/>
          <c:order val="5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redone'!$FG$40:$FI$40</c:f>
              <c:numCache>
                <c:formatCode>General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xVal>
          <c:yVal>
            <c:numRef>
              <c:f>'[1]500-700 microm - redone'!$FG$41:$FI$41</c:f>
              <c:numCache>
                <c:formatCode>General</c:formatCode>
                <c:ptCount val="3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C2-42AC-A538-D868CA4D9E55}"/>
            </c:ext>
          </c:extLst>
        </c:ser>
        <c:ser>
          <c:idx val="6"/>
          <c:order val="6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redone'!$FG$43:$FH$43</c:f>
              <c:numCache>
                <c:formatCode>General</c:formatCode>
                <c:ptCount val="2"/>
                <c:pt idx="0">
                  <c:v>0.8</c:v>
                </c:pt>
                <c:pt idx="1">
                  <c:v>1</c:v>
                </c:pt>
              </c:numCache>
            </c:numRef>
          </c:xVal>
          <c:yVal>
            <c:numRef>
              <c:f>'[1]500-700 microm - redone'!$FG$44:$FH$44</c:f>
              <c:numCache>
                <c:formatCode>General</c:formatCode>
                <c:ptCount val="2"/>
                <c:pt idx="0">
                  <c:v>0.8</c:v>
                </c:pt>
                <c:pt idx="1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C2-42AC-A538-D868CA4D9E55}"/>
            </c:ext>
          </c:extLst>
        </c:ser>
        <c:ser>
          <c:idx val="7"/>
          <c:order val="7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redone'!$FG$46:$FH$46</c:f>
              <c:numCache>
                <c:formatCode>General</c:formatCode>
                <c:ptCount val="2"/>
                <c:pt idx="0">
                  <c:v>0.8</c:v>
                </c:pt>
                <c:pt idx="1">
                  <c:v>0.8</c:v>
                </c:pt>
              </c:numCache>
            </c:numRef>
          </c:xVal>
          <c:yVal>
            <c:numRef>
              <c:f>'[1]500-700 microm - redone'!$FG$47:$FH$47</c:f>
              <c:numCache>
                <c:formatCode>General</c:formatCode>
                <c:ptCount val="2"/>
                <c:pt idx="0">
                  <c:v>0.8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C2-42AC-A538-D868CA4D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471759"/>
        <c:axId val="281476751"/>
      </c:scatterChart>
      <c:valAx>
        <c:axId val="281471759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S/I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476751"/>
        <c:crosses val="autoZero"/>
        <c:crossBetween val="midCat"/>
      </c:valAx>
      <c:valAx>
        <c:axId val="281476751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471759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'500-700 μm data'!$AK$5:$AO$5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'500-700 μm data'!$AK$6:$AO$6</c:f>
              <c:numCache>
                <c:formatCode>0%</c:formatCode>
                <c:ptCount val="5"/>
                <c:pt idx="0" formatCode="0.0%">
                  <c:v>3.143006809848088E-4</c:v>
                </c:pt>
                <c:pt idx="1">
                  <c:v>0.12236773179675223</c:v>
                </c:pt>
                <c:pt idx="2">
                  <c:v>0.78596123624934522</c:v>
                </c:pt>
                <c:pt idx="3">
                  <c:v>8.7794656888423264E-2</c:v>
                </c:pt>
                <c:pt idx="4">
                  <c:v>3.5620743844944997E-3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3-4130-911C-A756391815D3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'500-700 μm data'!$AK$7:$AO$7</c:f>
              <c:numCache>
                <c:formatCode>0%</c:formatCode>
                <c:ptCount val="5"/>
                <c:pt idx="0" formatCode="0.0%">
                  <c:v>1.1876484560570072E-3</c:v>
                </c:pt>
                <c:pt idx="1">
                  <c:v>0.5150435471100554</c:v>
                </c:pt>
                <c:pt idx="2">
                  <c:v>0.16389548693586697</c:v>
                </c:pt>
                <c:pt idx="3">
                  <c:v>0.29730799683293746</c:v>
                </c:pt>
                <c:pt idx="4">
                  <c:v>2.2565320665083134E-2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3-4130-911C-A75639181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5833599"/>
        <c:axId val="1925834847"/>
      </c:barChart>
      <c:catAx>
        <c:axId val="1925833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Zones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834847"/>
        <c:crosses val="autoZero"/>
        <c:auto val="1"/>
        <c:lblAlgn val="ctr"/>
        <c:lblOffset val="100"/>
        <c:noMultiLvlLbl val="0"/>
      </c:catAx>
      <c:valAx>
        <c:axId val="19258348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83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'500-700 μm data'!$B$10:$J$10</c:f>
              <c:strCache>
                <c:ptCount val="9"/>
                <c:pt idx="0">
                  <c:v>&lt;100</c:v>
                </c:pt>
                <c:pt idx="1">
                  <c:v>100-200</c:v>
                </c:pt>
                <c:pt idx="2">
                  <c:v>200-300</c:v>
                </c:pt>
                <c:pt idx="3">
                  <c:v>300-400</c:v>
                </c:pt>
                <c:pt idx="4">
                  <c:v>400-500</c:v>
                </c:pt>
                <c:pt idx="5">
                  <c:v>500-600</c:v>
                </c:pt>
                <c:pt idx="6">
                  <c:v>600-700</c:v>
                </c:pt>
                <c:pt idx="7">
                  <c:v>700-800</c:v>
                </c:pt>
                <c:pt idx="8">
                  <c:v>&gt;800</c:v>
                </c:pt>
              </c:strCache>
            </c:strRef>
          </c:cat>
          <c:val>
            <c:numRef>
              <c:f>'500-700 μm data'!$B$12:$J$12</c:f>
              <c:numCache>
                <c:formatCode>0%</c:formatCode>
                <c:ptCount val="9"/>
                <c:pt idx="0">
                  <c:v>0.68727082242011528</c:v>
                </c:pt>
                <c:pt idx="1">
                  <c:v>7.4698795180722893E-2</c:v>
                </c:pt>
                <c:pt idx="2">
                  <c:v>2.7867993713986381E-2</c:v>
                </c:pt>
                <c:pt idx="3">
                  <c:v>2.8496595075955998E-2</c:v>
                </c:pt>
                <c:pt idx="4">
                  <c:v>3.5620743844944999E-2</c:v>
                </c:pt>
                <c:pt idx="5">
                  <c:v>7.0089051859612367E-2</c:v>
                </c:pt>
                <c:pt idx="6">
                  <c:v>5.8983761131482453E-2</c:v>
                </c:pt>
                <c:pt idx="7">
                  <c:v>1.5819800942902043E-2</c:v>
                </c:pt>
                <c:pt idx="8">
                  <c:v>1.1524358302776323E-3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8-4168-BE47-808C1D10D909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'500-700 μm data'!$S$12:$AA$12</c:f>
              <c:numCache>
                <c:formatCode>0.00%</c:formatCode>
                <c:ptCount val="9"/>
                <c:pt idx="0">
                  <c:v>9.1448931116389548E-2</c:v>
                </c:pt>
                <c:pt idx="1">
                  <c:v>2.8503562945368172E-2</c:v>
                </c:pt>
                <c:pt idx="2">
                  <c:v>4.3547110055423596E-2</c:v>
                </c:pt>
                <c:pt idx="3">
                  <c:v>8.7490102929532854E-2</c:v>
                </c:pt>
                <c:pt idx="4">
                  <c:v>0.13657957244655583</c:v>
                </c:pt>
                <c:pt idx="5">
                  <c:v>0.24940617577197149</c:v>
                </c:pt>
                <c:pt idx="6">
                  <c:v>0.26049089469517023</c:v>
                </c:pt>
                <c:pt idx="7">
                  <c:v>9.6991290577988915E-2</c:v>
                </c:pt>
                <c:pt idx="8">
                  <c:v>5.5423594615993665E-3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68-4168-BE47-808C1D10D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1831855"/>
        <c:axId val="681828943"/>
      </c:barChart>
      <c:catAx>
        <c:axId val="6818318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Eq. Diameter [µm]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828943"/>
        <c:crosses val="autoZero"/>
        <c:auto val="1"/>
        <c:lblAlgn val="ctr"/>
        <c:lblOffset val="100"/>
        <c:noMultiLvlLbl val="0"/>
      </c:catAx>
      <c:valAx>
        <c:axId val="681828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83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'500-700 μm data'!$B$10:$J$10</c:f>
              <c:strCache>
                <c:ptCount val="9"/>
                <c:pt idx="0">
                  <c:v>&lt;100</c:v>
                </c:pt>
                <c:pt idx="1">
                  <c:v>100-200</c:v>
                </c:pt>
                <c:pt idx="2">
                  <c:v>200-300</c:v>
                </c:pt>
                <c:pt idx="3">
                  <c:v>300-400</c:v>
                </c:pt>
                <c:pt idx="4">
                  <c:v>400-500</c:v>
                </c:pt>
                <c:pt idx="5">
                  <c:v>500-600</c:v>
                </c:pt>
                <c:pt idx="6">
                  <c:v>600-700</c:v>
                </c:pt>
                <c:pt idx="7">
                  <c:v>700-800</c:v>
                </c:pt>
                <c:pt idx="8">
                  <c:v>&gt;800</c:v>
                </c:pt>
              </c:strCache>
            </c:strRef>
          </c:cat>
          <c:val>
            <c:numRef>
              <c:f>'500-700 μm data'!$B$13:$J$13</c:f>
              <c:numCache>
                <c:formatCode>0%</c:formatCode>
                <c:ptCount val="9"/>
                <c:pt idx="0">
                  <c:v>1.9000391851532899E-3</c:v>
                </c:pt>
                <c:pt idx="1">
                  <c:v>5.242350205381381E-3</c:v>
                </c:pt>
                <c:pt idx="2">
                  <c:v>1.0687878557032826E-2</c:v>
                </c:pt>
                <c:pt idx="3">
                  <c:v>3.1547663707511366E-2</c:v>
                </c:pt>
                <c:pt idx="4">
                  <c:v>8.2893999428105491E-2</c:v>
                </c:pt>
                <c:pt idx="5">
                  <c:v>0.29825327168415477</c:v>
                </c:pt>
                <c:pt idx="6">
                  <c:v>0.39703030865120148</c:v>
                </c:pt>
                <c:pt idx="7">
                  <c:v>0.15585294918268028</c:v>
                </c:pt>
                <c:pt idx="8">
                  <c:v>1.6591539398779057E-2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9-4694-8FCC-BA36425D0BE0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'500-700 μm data'!$S$13:$AA$13</c:f>
              <c:numCache>
                <c:formatCode>0.00%</c:formatCode>
                <c:ptCount val="9"/>
                <c:pt idx="0">
                  <c:v>5.7707301146617309E-5</c:v>
                </c:pt>
                <c:pt idx="1">
                  <c:v>6.0204287748606017E-4</c:v>
                </c:pt>
                <c:pt idx="2">
                  <c:v>4.2228382101031437E-3</c:v>
                </c:pt>
                <c:pt idx="3">
                  <c:v>2.2990466654011363E-2</c:v>
                </c:pt>
                <c:pt idx="4">
                  <c:v>7.4496403955771881E-2</c:v>
                </c:pt>
                <c:pt idx="5">
                  <c:v>0.24859413736226638</c:v>
                </c:pt>
                <c:pt idx="6">
                  <c:v>0.40852257971681083</c:v>
                </c:pt>
                <c:pt idx="7">
                  <c:v>0.22288687275577143</c:v>
                </c:pt>
                <c:pt idx="8">
                  <c:v>1.7626951166632321E-2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69-4694-8FCC-BA36425D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359807"/>
        <c:axId val="375368127"/>
      </c:barChart>
      <c:catAx>
        <c:axId val="375359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Eq. Diameter [µm]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368127"/>
        <c:crosses val="autoZero"/>
        <c:auto val="1"/>
        <c:lblAlgn val="ctr"/>
        <c:lblOffset val="100"/>
        <c:noMultiLvlLbl val="0"/>
      </c:catAx>
      <c:valAx>
        <c:axId val="3753681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</a:t>
                </a:r>
                <a:r>
                  <a:rPr lang="en-GB" baseline="0"/>
                  <a:t> volume [%]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35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'500-700 μm data'!$B$17:$I$17</c:f>
              <c:strCache>
                <c:ptCount val="8"/>
                <c:pt idx="0">
                  <c:v>&lt;0.4</c:v>
                </c:pt>
                <c:pt idx="1">
                  <c:v>0.4-0.5</c:v>
                </c:pt>
                <c:pt idx="2">
                  <c:v>0.5-0.6</c:v>
                </c:pt>
                <c:pt idx="3">
                  <c:v>0.6-0.7</c:v>
                </c:pt>
                <c:pt idx="4">
                  <c:v>0.7-0.8</c:v>
                </c:pt>
                <c:pt idx="5">
                  <c:v>0.8-0.9</c:v>
                </c:pt>
                <c:pt idx="6">
                  <c:v>0.9-1.0</c:v>
                </c:pt>
                <c:pt idx="7">
                  <c:v>&gt;1.0</c:v>
                </c:pt>
              </c:strCache>
            </c:strRef>
          </c:cat>
          <c:val>
            <c:numRef>
              <c:f>'500-700 μm data'!$B$19:$I$19</c:f>
              <c:numCache>
                <c:formatCode>0%</c:formatCode>
                <c:ptCount val="8"/>
                <c:pt idx="0">
                  <c:v>1.2572027239392352E-3</c:v>
                </c:pt>
                <c:pt idx="1">
                  <c:v>7.438449449973808E-3</c:v>
                </c:pt>
                <c:pt idx="2">
                  <c:v>3.5725510738606601E-2</c:v>
                </c:pt>
                <c:pt idx="3">
                  <c:v>0.12771084337349398</c:v>
                </c:pt>
                <c:pt idx="4">
                  <c:v>0.22912519643792562</c:v>
                </c:pt>
                <c:pt idx="5">
                  <c:v>0.13452069146149817</c:v>
                </c:pt>
                <c:pt idx="6">
                  <c:v>0.2030382399161865</c:v>
                </c:pt>
                <c:pt idx="7">
                  <c:v>0.26118386589837611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0-4BAB-AFA3-17BDB1BE0C1B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'500-700 μm data'!$S$19:$Z$19</c:f>
              <c:numCache>
                <c:formatCode>0%</c:formatCode>
                <c:ptCount val="8"/>
                <c:pt idx="0">
                  <c:v>0</c:v>
                </c:pt>
                <c:pt idx="1">
                  <c:v>1.5835312747426761E-3</c:v>
                </c:pt>
                <c:pt idx="2">
                  <c:v>2.2169437846397466E-2</c:v>
                </c:pt>
                <c:pt idx="3">
                  <c:v>0.26128266033254155</c:v>
                </c:pt>
                <c:pt idx="4">
                  <c:v>0.5771971496437055</c:v>
                </c:pt>
                <c:pt idx="5">
                  <c:v>7.4030087094220112E-2</c:v>
                </c:pt>
                <c:pt idx="6">
                  <c:v>3.3650039588281867E-2</c:v>
                </c:pt>
                <c:pt idx="7">
                  <c:v>3.0087094220110848E-2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0-4BAB-AFA3-17BDB1BE0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5657023"/>
        <c:axId val="1025658271"/>
      </c:barChart>
      <c:catAx>
        <c:axId val="10256570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Sphericity</a:t>
                </a:r>
                <a:r>
                  <a:rPr lang="en-GB" baseline="0"/>
                  <a:t> [-]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658271"/>
        <c:crosses val="autoZero"/>
        <c:auto val="1"/>
        <c:lblAlgn val="ctr"/>
        <c:lblOffset val="100"/>
        <c:noMultiLvlLbl val="0"/>
      </c:catAx>
      <c:valAx>
        <c:axId val="10256582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65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259273840769901"/>
          <c:y val="8.1307596967045759E-2"/>
          <c:w val="6.828215223097113E-2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'500-700 μm data'!$B$17:$I$17</c:f>
              <c:strCache>
                <c:ptCount val="8"/>
                <c:pt idx="0">
                  <c:v>&lt;0.4</c:v>
                </c:pt>
                <c:pt idx="1">
                  <c:v>0.4-0.5</c:v>
                </c:pt>
                <c:pt idx="2">
                  <c:v>0.5-0.6</c:v>
                </c:pt>
                <c:pt idx="3">
                  <c:v>0.6-0.7</c:v>
                </c:pt>
                <c:pt idx="4">
                  <c:v>0.7-0.8</c:v>
                </c:pt>
                <c:pt idx="5">
                  <c:v>0.8-0.9</c:v>
                </c:pt>
                <c:pt idx="6">
                  <c:v>0.9-1.0</c:v>
                </c:pt>
                <c:pt idx="7">
                  <c:v>&gt;1.0</c:v>
                </c:pt>
              </c:strCache>
            </c:strRef>
          </c:cat>
          <c:val>
            <c:numRef>
              <c:f>'500-700 μm data'!$B$20:$I$20</c:f>
              <c:numCache>
                <c:formatCode>0%</c:formatCode>
                <c:ptCount val="8"/>
                <c:pt idx="0">
                  <c:v>7.2607129872384119E-5</c:v>
                </c:pt>
                <c:pt idx="1">
                  <c:v>1.3356313327929424E-3</c:v>
                </c:pt>
                <c:pt idx="2">
                  <c:v>4.2358894095007475E-2</c:v>
                </c:pt>
                <c:pt idx="3">
                  <c:v>0.31274553540881433</c:v>
                </c:pt>
                <c:pt idx="4">
                  <c:v>0.6107339603433809</c:v>
                </c:pt>
                <c:pt idx="5">
                  <c:v>3.2460210117850108E-2</c:v>
                </c:pt>
                <c:pt idx="6">
                  <c:v>2.468242625746875E-4</c:v>
                </c:pt>
                <c:pt idx="7">
                  <c:v>4.6337309707232198E-5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8-496E-A794-529DBED60EA7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'500-700 μm data'!$S$20:$Z$20</c:f>
              <c:numCache>
                <c:formatCode>0%</c:formatCode>
                <c:ptCount val="8"/>
                <c:pt idx="0">
                  <c:v>0</c:v>
                </c:pt>
                <c:pt idx="1">
                  <c:v>5.1338254565819294E-4</c:v>
                </c:pt>
                <c:pt idx="2">
                  <c:v>1.7607255027559381E-2</c:v>
                </c:pt>
                <c:pt idx="3">
                  <c:v>0.27367779554221472</c:v>
                </c:pt>
                <c:pt idx="4">
                  <c:v>0.66043929275333657</c:v>
                </c:pt>
                <c:pt idx="5">
                  <c:v>4.7750420224222836E-2</c:v>
                </c:pt>
                <c:pt idx="6">
                  <c:v>1.0844614047177481E-5</c:v>
                </c:pt>
                <c:pt idx="7">
                  <c:v>1.0092929611536971E-6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48-496E-A794-529DBED6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75951"/>
        <c:axId val="193379695"/>
      </c:barChart>
      <c:catAx>
        <c:axId val="1933759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Sphericity</a:t>
                </a:r>
                <a:r>
                  <a:rPr lang="en-GB" baseline="0"/>
                  <a:t> [-]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79695"/>
        <c:crosses val="autoZero"/>
        <c:auto val="1"/>
        <c:lblAlgn val="ctr"/>
        <c:lblOffset val="100"/>
        <c:noMultiLvlLbl val="0"/>
      </c:catAx>
      <c:valAx>
        <c:axId val="1933796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 volume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7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300-500 </a:t>
            </a:r>
            <a:r>
              <a:rPr lang="el-GR"/>
              <a:t>µ</a:t>
            </a:r>
            <a:r>
              <a:rPr lang="en-GB"/>
              <a:t>m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</c:v>
          </c:tx>
          <c:spPr>
            <a:ln w="19050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data'!$E$7:$E$46</c:f>
              <c:numCache>
                <c:formatCode>General</c:formatCode>
                <c:ptCount val="40"/>
                <c:pt idx="0">
                  <c:v>0.81511427191166352</c:v>
                </c:pt>
                <c:pt idx="1">
                  <c:v>0.56745980331263068</c:v>
                </c:pt>
                <c:pt idx="2">
                  <c:v>0.45659242408557693</c:v>
                </c:pt>
                <c:pt idx="3">
                  <c:v>0.41373364389233946</c:v>
                </c:pt>
                <c:pt idx="4">
                  <c:v>0.40289989475500348</c:v>
                </c:pt>
                <c:pt idx="5">
                  <c:v>0.40567756901311325</c:v>
                </c:pt>
                <c:pt idx="6">
                  <c:v>0.41599254140786862</c:v>
                </c:pt>
                <c:pt idx="7">
                  <c:v>0.42880245514147625</c:v>
                </c:pt>
                <c:pt idx="8">
                  <c:v>0.43883163733609393</c:v>
                </c:pt>
                <c:pt idx="9">
                  <c:v>0.44373820565907524</c:v>
                </c:pt>
                <c:pt idx="10">
                  <c:v>0.44632697032436153</c:v>
                </c:pt>
                <c:pt idx="11">
                  <c:v>0.44287714803312656</c:v>
                </c:pt>
                <c:pt idx="12">
                  <c:v>0.44205764320220875</c:v>
                </c:pt>
                <c:pt idx="13">
                  <c:v>0.44408510179434219</c:v>
                </c:pt>
                <c:pt idx="14">
                  <c:v>0.44760498619737676</c:v>
                </c:pt>
                <c:pt idx="15">
                  <c:v>0.45044773119392517</c:v>
                </c:pt>
                <c:pt idx="16">
                  <c:v>0.45108299689440756</c:v>
                </c:pt>
                <c:pt idx="17">
                  <c:v>0.44980646997929669</c:v>
                </c:pt>
                <c:pt idx="18">
                  <c:v>0.45019221532091208</c:v>
                </c:pt>
                <c:pt idx="19">
                  <c:v>0.45370763112491269</c:v>
                </c:pt>
                <c:pt idx="20">
                  <c:v>0.45420626293995758</c:v>
                </c:pt>
                <c:pt idx="21">
                  <c:v>0.45520210144927487</c:v>
                </c:pt>
                <c:pt idx="22">
                  <c:v>0.45902930641821821</c:v>
                </c:pt>
                <c:pt idx="23">
                  <c:v>0.46725312456866769</c:v>
                </c:pt>
                <c:pt idx="24">
                  <c:v>0.4707199033816421</c:v>
                </c:pt>
                <c:pt idx="25">
                  <c:v>0.4682000983436847</c:v>
                </c:pt>
                <c:pt idx="26">
                  <c:v>0.46630712905452049</c:v>
                </c:pt>
                <c:pt idx="27">
                  <c:v>0.45890861973774899</c:v>
                </c:pt>
                <c:pt idx="28">
                  <c:v>0.45222241718426642</c:v>
                </c:pt>
                <c:pt idx="29">
                  <c:v>0.45382286059351201</c:v>
                </c:pt>
                <c:pt idx="30">
                  <c:v>0.46301071946169825</c:v>
                </c:pt>
                <c:pt idx="31">
                  <c:v>0.46747205831607941</c:v>
                </c:pt>
                <c:pt idx="32">
                  <c:v>0.4739894185645287</c:v>
                </c:pt>
                <c:pt idx="33">
                  <c:v>0.48304645790200246</c:v>
                </c:pt>
                <c:pt idx="34">
                  <c:v>0.48236561076604367</c:v>
                </c:pt>
                <c:pt idx="35">
                  <c:v>0.48047922705313956</c:v>
                </c:pt>
                <c:pt idx="36">
                  <c:v>0.47521817287784712</c:v>
                </c:pt>
                <c:pt idx="37">
                  <c:v>0.45462815389923977</c:v>
                </c:pt>
                <c:pt idx="38">
                  <c:v>0.43439547791580524</c:v>
                </c:pt>
                <c:pt idx="39">
                  <c:v>0.42697562801932437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D2-4829-B855-D67E360E9976}"/>
            </c:ext>
          </c:extLst>
        </c:ser>
        <c:ser>
          <c:idx val="1"/>
          <c:order val="1"/>
          <c:tx>
            <c:v>5S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data'!$F$7:$F$46</c:f>
              <c:numCache>
                <c:formatCode>General</c:formatCode>
                <c:ptCount val="40"/>
                <c:pt idx="0">
                  <c:v>0.89737192341471983</c:v>
                </c:pt>
                <c:pt idx="1">
                  <c:v>0.6003816546636217</c:v>
                </c:pt>
                <c:pt idx="2">
                  <c:v>0.43966108730019071</c:v>
                </c:pt>
                <c:pt idx="3">
                  <c:v>0.36828865273142275</c:v>
                </c:pt>
                <c:pt idx="4">
                  <c:v>0.3503771139996445</c:v>
                </c:pt>
                <c:pt idx="5">
                  <c:v>0.35634159142806981</c:v>
                </c:pt>
                <c:pt idx="6">
                  <c:v>0.37369452485508214</c:v>
                </c:pt>
                <c:pt idx="7">
                  <c:v>0.39502508694888533</c:v>
                </c:pt>
                <c:pt idx="8">
                  <c:v>0.41484924995608596</c:v>
                </c:pt>
                <c:pt idx="9">
                  <c:v>0.42300948006323658</c:v>
                </c:pt>
                <c:pt idx="10">
                  <c:v>0.42115244510802691</c:v>
                </c:pt>
                <c:pt idx="11">
                  <c:v>0.41354771649393923</c:v>
                </c:pt>
                <c:pt idx="12">
                  <c:v>0.4080673599156876</c:v>
                </c:pt>
                <c:pt idx="13">
                  <c:v>0.40596628491129094</c:v>
                </c:pt>
                <c:pt idx="14">
                  <c:v>0.40899798524503717</c:v>
                </c:pt>
                <c:pt idx="15">
                  <c:v>0.41330797119269141</c:v>
                </c:pt>
                <c:pt idx="16">
                  <c:v>0.41392359915685872</c:v>
                </c:pt>
                <c:pt idx="17">
                  <c:v>0.41563041805726259</c:v>
                </c:pt>
                <c:pt idx="18">
                  <c:v>0.42138339715440198</c:v>
                </c:pt>
                <c:pt idx="19">
                  <c:v>0.42582361672228936</c:v>
                </c:pt>
                <c:pt idx="20">
                  <c:v>0.42548917618127519</c:v>
                </c:pt>
                <c:pt idx="21">
                  <c:v>0.42667011768839008</c:v>
                </c:pt>
                <c:pt idx="22">
                  <c:v>0.42673379588968807</c:v>
                </c:pt>
                <c:pt idx="23">
                  <c:v>0.42469073247848371</c:v>
                </c:pt>
                <c:pt idx="24">
                  <c:v>0.42573017916739864</c:v>
                </c:pt>
                <c:pt idx="25">
                  <c:v>0.42626571754786008</c:v>
                </c:pt>
                <c:pt idx="26">
                  <c:v>0.42826860179167375</c:v>
                </c:pt>
                <c:pt idx="27">
                  <c:v>0.42767723344457992</c:v>
                </c:pt>
                <c:pt idx="28">
                  <c:v>0.43574416652029035</c:v>
                </c:pt>
                <c:pt idx="29">
                  <c:v>0.44277961180397019</c:v>
                </c:pt>
                <c:pt idx="30">
                  <c:v>0.44784395222202716</c:v>
                </c:pt>
                <c:pt idx="31">
                  <c:v>0.4482463182856124</c:v>
                </c:pt>
                <c:pt idx="32">
                  <c:v>0.44903013174073303</c:v>
                </c:pt>
                <c:pt idx="33">
                  <c:v>0.44049545406639612</c:v>
                </c:pt>
                <c:pt idx="34">
                  <c:v>0.43249935886176005</c:v>
                </c:pt>
                <c:pt idx="35">
                  <c:v>0.4333612401194471</c:v>
                </c:pt>
                <c:pt idx="36">
                  <c:v>0.43035724047075485</c:v>
                </c:pt>
                <c:pt idx="37">
                  <c:v>0.42084918320744868</c:v>
                </c:pt>
                <c:pt idx="38">
                  <c:v>0.42952774284208717</c:v>
                </c:pt>
                <c:pt idx="39">
                  <c:v>0.44514396978745852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D2-4829-B855-D67E360E9976}"/>
            </c:ext>
          </c:extLst>
        </c:ser>
        <c:ser>
          <c:idx val="2"/>
          <c:order val="2"/>
          <c:tx>
            <c:v>de Klerk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'Porosity data'!$V$10:$V$50</c:f>
              <c:numCache>
                <c:formatCode>General</c:formatCode>
                <c:ptCount val="41"/>
                <c:pt idx="0">
                  <c:v>0</c:v>
                </c:pt>
                <c:pt idx="1">
                  <c:v>5.0000000000000044E-2</c:v>
                </c:pt>
                <c:pt idx="2">
                  <c:v>0.10000000000000009</c:v>
                </c:pt>
                <c:pt idx="3">
                  <c:v>0.14999999999999991</c:v>
                </c:pt>
                <c:pt idx="4">
                  <c:v>0.19999999999999996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0.35000000000000009</c:v>
                </c:pt>
                <c:pt idx="8">
                  <c:v>0.39999999999999991</c:v>
                </c:pt>
                <c:pt idx="9">
                  <c:v>0.44999999999999996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1.0000000000000009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'Porosity data'!$X$10:$X$50</c:f>
              <c:numCache>
                <c:formatCode>General</c:formatCode>
                <c:ptCount val="41"/>
                <c:pt idx="0">
                  <c:v>1</c:v>
                </c:pt>
                <c:pt idx="1">
                  <c:v>0.7350683837274532</c:v>
                </c:pt>
                <c:pt idx="2">
                  <c:v>0.52784935827444979</c:v>
                </c:pt>
                <c:pt idx="3">
                  <c:v>0.37834292364099031</c:v>
                </c:pt>
                <c:pt idx="4">
                  <c:v>0.28654907982707356</c:v>
                </c:pt>
                <c:pt idx="5">
                  <c:v>0.25246782683269997</c:v>
                </c:pt>
                <c:pt idx="6">
                  <c:v>0.37771966354280878</c:v>
                </c:pt>
                <c:pt idx="7">
                  <c:v>0.51205963717149638</c:v>
                </c:pt>
                <c:pt idx="8">
                  <c:v>0.62813644003634395</c:v>
                </c:pt>
                <c:pt idx="9">
                  <c:v>0.65150645576649613</c:v>
                </c:pt>
                <c:pt idx="10">
                  <c:v>0.5756556747369983</c:v>
                </c:pt>
                <c:pt idx="11">
                  <c:v>0.45718184738311718</c:v>
                </c:pt>
                <c:pt idx="12">
                  <c:v>0.37225537265531039</c:v>
                </c:pt>
                <c:pt idx="13">
                  <c:v>0.36654316531465769</c:v>
                </c:pt>
                <c:pt idx="14">
                  <c:v>0.43066953517474282</c:v>
                </c:pt>
                <c:pt idx="15">
                  <c:v>0.51319300783972421</c:v>
                </c:pt>
                <c:pt idx="16">
                  <c:v>0.558127480529094</c:v>
                </c:pt>
                <c:pt idx="17">
                  <c:v>0.54041918679164014</c:v>
                </c:pt>
                <c:pt idx="18">
                  <c:v>0.47752404394850867</c:v>
                </c:pt>
                <c:pt idx="19">
                  <c:v>0.41297498912996511</c:v>
                </c:pt>
                <c:pt idx="20">
                  <c:v>0.38582875587193621</c:v>
                </c:pt>
                <c:pt idx="21">
                  <c:v>0.40687955777699958</c:v>
                </c:pt>
                <c:pt idx="22">
                  <c:v>0.45559087649246066</c:v>
                </c:pt>
                <c:pt idx="23">
                  <c:v>0.49696346740281877</c:v>
                </c:pt>
                <c:pt idx="24">
                  <c:v>0.50522852043410571</c:v>
                </c:pt>
                <c:pt idx="25">
                  <c:v>0.47870461217303134</c:v>
                </c:pt>
                <c:pt idx="26">
                  <c:v>0.43770388855417675</c:v>
                </c:pt>
                <c:pt idx="27">
                  <c:v>0.40899778140177834</c:v>
                </c:pt>
                <c:pt idx="28">
                  <c:v>0.40827655284438591</c:v>
                </c:pt>
                <c:pt idx="29">
                  <c:v>0.43180059185354919</c:v>
                </c:pt>
                <c:pt idx="30">
                  <c:v>0.46125348442470548</c:v>
                </c:pt>
                <c:pt idx="31">
                  <c:v>0.47705354636910707</c:v>
                </c:pt>
                <c:pt idx="32">
                  <c:v>0.47072335900141299</c:v>
                </c:pt>
                <c:pt idx="33">
                  <c:v>0.44872696687127916</c:v>
                </c:pt>
                <c:pt idx="34">
                  <c:v>0.42649189671126331</c:v>
                </c:pt>
                <c:pt idx="35">
                  <c:v>0.41762011429160312</c:v>
                </c:pt>
                <c:pt idx="36">
                  <c:v>0.42564099629234264</c:v>
                </c:pt>
                <c:pt idx="37">
                  <c:v>0.44311793021327428</c:v>
                </c:pt>
                <c:pt idx="38">
                  <c:v>0.45770906646228682</c:v>
                </c:pt>
                <c:pt idx="39">
                  <c:v>0.46049856625796731</c:v>
                </c:pt>
                <c:pt idx="40">
                  <c:v>0.4511081798133772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D2-4829-B855-D67E360E9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28271"/>
        <c:axId val="49731183"/>
      </c:scatterChart>
      <c:valAx>
        <c:axId val="49728271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reactor wall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31183"/>
        <c:crosses val="autoZero"/>
        <c:crossBetween val="midCat"/>
      </c:valAx>
      <c:valAx>
        <c:axId val="49731183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282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112489063867018"/>
          <c:y val="0.54687445319335082"/>
          <c:w val="0.3033195538057743"/>
          <c:h val="0.2349547973170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'100-300 μm data'!$AK$5:$AO$5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'100-300 μm data'!$AK$6:$AO$6</c:f>
              <c:numCache>
                <c:formatCode>0%</c:formatCode>
                <c:ptCount val="5"/>
                <c:pt idx="0">
                  <c:v>0.1450953365495061</c:v>
                </c:pt>
                <c:pt idx="1">
                  <c:v>0.3947359784713334</c:v>
                </c:pt>
                <c:pt idx="2">
                  <c:v>0.45130780085983396</c:v>
                </c:pt>
                <c:pt idx="3" formatCode="0.0%">
                  <c:v>5.7956745758261955E-3</c:v>
                </c:pt>
                <c:pt idx="4">
                  <c:v>3.0652095435003772E-3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2-41CA-B7A8-4C5CD0BAB2ED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'100-300 μm data'!$AK$7:$AO$7</c:f>
              <c:numCache>
                <c:formatCode>0%</c:formatCode>
                <c:ptCount val="5"/>
                <c:pt idx="0">
                  <c:v>0.40587514889190868</c:v>
                </c:pt>
                <c:pt idx="1">
                  <c:v>0.53934940527119291</c:v>
                </c:pt>
                <c:pt idx="2">
                  <c:v>3.9089368698307245E-2</c:v>
                </c:pt>
                <c:pt idx="3">
                  <c:v>1.929303605281259E-3</c:v>
                </c:pt>
                <c:pt idx="4" formatCode="0.00%">
                  <c:v>1.3756773533309846E-2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12-41CA-B7A8-4C5CD0BAB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320783"/>
        <c:axId val="2045327439"/>
      </c:barChart>
      <c:catAx>
        <c:axId val="20453207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Zones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327439"/>
        <c:crosses val="autoZero"/>
        <c:auto val="1"/>
        <c:lblAlgn val="ctr"/>
        <c:lblOffset val="100"/>
        <c:noMultiLvlLbl val="0"/>
      </c:catAx>
      <c:valAx>
        <c:axId val="20453274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32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59273840769907"/>
          <c:y val="0.20167796733741611"/>
          <c:w val="6.828215223097113E-2"/>
          <c:h val="0.1534101646385111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1S</c:v>
          </c:tx>
          <c:spPr>
            <a:ln w="19050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data'!$B$7:$B$46</c:f>
              <c:numCache>
                <c:formatCode>General</c:formatCode>
                <c:ptCount val="40"/>
                <c:pt idx="0">
                  <c:v>0.6237675930827592</c:v>
                </c:pt>
                <c:pt idx="1">
                  <c:v>0.45383765837303636</c:v>
                </c:pt>
                <c:pt idx="2">
                  <c:v>0.4472257967178413</c:v>
                </c:pt>
                <c:pt idx="3">
                  <c:v>0.45605642844538447</c:v>
                </c:pt>
                <c:pt idx="4">
                  <c:v>0.46703620963472725</c:v>
                </c:pt>
                <c:pt idx="5">
                  <c:v>0.46987876301394071</c:v>
                </c:pt>
                <c:pt idx="6">
                  <c:v>0.47719706370213516</c:v>
                </c:pt>
                <c:pt idx="7">
                  <c:v>0.47966940885830284</c:v>
                </c:pt>
                <c:pt idx="8">
                  <c:v>0.48102849126522051</c:v>
                </c:pt>
                <c:pt idx="9">
                  <c:v>0.4806622445738496</c:v>
                </c:pt>
                <c:pt idx="10">
                  <c:v>0.48367517381330477</c:v>
                </c:pt>
                <c:pt idx="11">
                  <c:v>0.48773626433739287</c:v>
                </c:pt>
                <c:pt idx="12">
                  <c:v>0.49093691900476605</c:v>
                </c:pt>
                <c:pt idx="13">
                  <c:v>0.49230994706193726</c:v>
                </c:pt>
                <c:pt idx="14">
                  <c:v>0.49270179107111306</c:v>
                </c:pt>
                <c:pt idx="15">
                  <c:v>0.49273233103935021</c:v>
                </c:pt>
                <c:pt idx="16">
                  <c:v>0.49102329451208726</c:v>
                </c:pt>
                <c:pt idx="17">
                  <c:v>0.48772298923592805</c:v>
                </c:pt>
                <c:pt idx="18">
                  <c:v>0.49000621316393167</c:v>
                </c:pt>
                <c:pt idx="19">
                  <c:v>0.48984515616728158</c:v>
                </c:pt>
                <c:pt idx="20">
                  <c:v>0.48936252691018262</c:v>
                </c:pt>
                <c:pt idx="21">
                  <c:v>0.49130326098464705</c:v>
                </c:pt>
                <c:pt idx="22">
                  <c:v>0.49161490559378995</c:v>
                </c:pt>
                <c:pt idx="23">
                  <c:v>0.4904965396153167</c:v>
                </c:pt>
                <c:pt idx="24">
                  <c:v>0.4925727492500433</c:v>
                </c:pt>
                <c:pt idx="25">
                  <c:v>0.49727260102346876</c:v>
                </c:pt>
                <c:pt idx="26">
                  <c:v>0.49342122463384397</c:v>
                </c:pt>
                <c:pt idx="27">
                  <c:v>0.49287017998941152</c:v>
                </c:pt>
                <c:pt idx="28">
                  <c:v>0.49312006881948056</c:v>
                </c:pt>
                <c:pt idx="29">
                  <c:v>0.49299532380448213</c:v>
                </c:pt>
                <c:pt idx="30">
                  <c:v>0.49497230633491962</c:v>
                </c:pt>
                <c:pt idx="31">
                  <c:v>0.48980261337568398</c:v>
                </c:pt>
                <c:pt idx="32">
                  <c:v>0.48865175754367329</c:v>
                </c:pt>
                <c:pt idx="33">
                  <c:v>0.49206640903476234</c:v>
                </c:pt>
                <c:pt idx="34">
                  <c:v>0.49383315510852266</c:v>
                </c:pt>
                <c:pt idx="35">
                  <c:v>0.48975874889712062</c:v>
                </c:pt>
                <c:pt idx="36">
                  <c:v>0.48425967178401291</c:v>
                </c:pt>
                <c:pt idx="37">
                  <c:v>0.48328597141344737</c:v>
                </c:pt>
                <c:pt idx="38">
                  <c:v>0.47590859537674296</c:v>
                </c:pt>
                <c:pt idx="39">
                  <c:v>0.49125030174695644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02-40DA-ABF2-00071D056F83}"/>
            </c:ext>
          </c:extLst>
        </c:ser>
        <c:ser>
          <c:idx val="1"/>
          <c:order val="1"/>
          <c:tx>
            <c:v>5S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data'!$C$7:$C$46</c:f>
              <c:numCache>
                <c:formatCode>General</c:formatCode>
                <c:ptCount val="40"/>
                <c:pt idx="0">
                  <c:v>0.82819586220169328</c:v>
                </c:pt>
                <c:pt idx="1">
                  <c:v>0.40292928406466161</c:v>
                </c:pt>
                <c:pt idx="2">
                  <c:v>0.34930495765973918</c:v>
                </c:pt>
                <c:pt idx="3">
                  <c:v>0.36145051000769773</c:v>
                </c:pt>
                <c:pt idx="4">
                  <c:v>0.37873913972286583</c:v>
                </c:pt>
                <c:pt idx="5">
                  <c:v>0.38891538876058329</c:v>
                </c:pt>
                <c:pt idx="6">
                  <c:v>0.39278423402617269</c:v>
                </c:pt>
                <c:pt idx="7">
                  <c:v>0.39288963048498649</c:v>
                </c:pt>
                <c:pt idx="8">
                  <c:v>0.39545980561970512</c:v>
                </c:pt>
                <c:pt idx="9">
                  <c:v>0.40051081986143539</c:v>
                </c:pt>
                <c:pt idx="10">
                  <c:v>0.40299920515781446</c:v>
                </c:pt>
                <c:pt idx="11">
                  <c:v>0.40413326212471068</c:v>
                </c:pt>
                <c:pt idx="12">
                  <c:v>0.4047187625096238</c:v>
                </c:pt>
                <c:pt idx="13">
                  <c:v>0.40717702463433264</c:v>
                </c:pt>
                <c:pt idx="14">
                  <c:v>0.4090448614318713</c:v>
                </c:pt>
                <c:pt idx="15">
                  <c:v>0.4109126404926865</c:v>
                </c:pt>
                <c:pt idx="16">
                  <c:v>0.4115310739030017</c:v>
                </c:pt>
                <c:pt idx="17">
                  <c:v>0.41189841416474016</c:v>
                </c:pt>
                <c:pt idx="18">
                  <c:v>0.41431372594303428</c:v>
                </c:pt>
                <c:pt idx="19">
                  <c:v>0.42118488067744492</c:v>
                </c:pt>
                <c:pt idx="20">
                  <c:v>0.42024302347959747</c:v>
                </c:pt>
                <c:pt idx="21">
                  <c:v>0.4199363491147029</c:v>
                </c:pt>
                <c:pt idx="22">
                  <c:v>0.42237044842186405</c:v>
                </c:pt>
                <c:pt idx="23">
                  <c:v>0.42531343725942961</c:v>
                </c:pt>
                <c:pt idx="24">
                  <c:v>0.42795463625866142</c:v>
                </c:pt>
                <c:pt idx="25">
                  <c:v>0.42884062933025424</c:v>
                </c:pt>
                <c:pt idx="26">
                  <c:v>0.4303204060815991</c:v>
                </c:pt>
                <c:pt idx="27">
                  <c:v>0.4317252848344903</c:v>
                </c:pt>
                <c:pt idx="28">
                  <c:v>0.4325498999230174</c:v>
                </c:pt>
                <c:pt idx="29">
                  <c:v>0.43483504811393298</c:v>
                </c:pt>
                <c:pt idx="30">
                  <c:v>0.43798975750577446</c:v>
                </c:pt>
                <c:pt idx="31">
                  <c:v>0.4379786393379525</c:v>
                </c:pt>
                <c:pt idx="32">
                  <c:v>0.4376368764434182</c:v>
                </c:pt>
                <c:pt idx="33">
                  <c:v>0.44166622209391676</c:v>
                </c:pt>
                <c:pt idx="34">
                  <c:v>0.43938017513471972</c:v>
                </c:pt>
                <c:pt idx="35">
                  <c:v>0.43789389530408174</c:v>
                </c:pt>
                <c:pt idx="36">
                  <c:v>0.4360760719784455</c:v>
                </c:pt>
                <c:pt idx="37">
                  <c:v>0.43616648575827521</c:v>
                </c:pt>
                <c:pt idx="38">
                  <c:v>0.43570185719784305</c:v>
                </c:pt>
                <c:pt idx="39">
                  <c:v>0.44376443995381004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702-40DA-ABF2-00071D056F83}"/>
            </c:ext>
          </c:extLst>
        </c:ser>
        <c:ser>
          <c:idx val="2"/>
          <c:order val="2"/>
          <c:spPr>
            <a:ln w="19050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data'!$G$7:$G$46</c:f>
              <c:numCache>
                <c:formatCode>General</c:formatCode>
                <c:ptCount val="40"/>
                <c:pt idx="0">
                  <c:v>1.8151142719116635</c:v>
                </c:pt>
                <c:pt idx="1">
                  <c:v>1.5674598033126306</c:v>
                </c:pt>
                <c:pt idx="2">
                  <c:v>1.456592424085577</c:v>
                </c:pt>
                <c:pt idx="3">
                  <c:v>1.4137336438923396</c:v>
                </c:pt>
                <c:pt idx="4">
                  <c:v>1.4028998947550035</c:v>
                </c:pt>
                <c:pt idx="5">
                  <c:v>1.4056775690131134</c:v>
                </c:pt>
                <c:pt idx="6">
                  <c:v>1.4159925414078687</c:v>
                </c:pt>
                <c:pt idx="7">
                  <c:v>1.4288024551414762</c:v>
                </c:pt>
                <c:pt idx="8">
                  <c:v>1.4388316373360939</c:v>
                </c:pt>
                <c:pt idx="9">
                  <c:v>1.4437382056590753</c:v>
                </c:pt>
                <c:pt idx="10">
                  <c:v>1.4463269703243615</c:v>
                </c:pt>
                <c:pt idx="11">
                  <c:v>1.4428771480331266</c:v>
                </c:pt>
                <c:pt idx="12">
                  <c:v>1.4420576432022087</c:v>
                </c:pt>
                <c:pt idx="13">
                  <c:v>1.4440851017943421</c:v>
                </c:pt>
                <c:pt idx="14">
                  <c:v>1.4476049861973768</c:v>
                </c:pt>
                <c:pt idx="15">
                  <c:v>1.4504477311939252</c:v>
                </c:pt>
                <c:pt idx="16">
                  <c:v>1.4510829968944075</c:v>
                </c:pt>
                <c:pt idx="17">
                  <c:v>1.4498064699792967</c:v>
                </c:pt>
                <c:pt idx="18">
                  <c:v>1.4501922153209121</c:v>
                </c:pt>
                <c:pt idx="19">
                  <c:v>1.4537076311249126</c:v>
                </c:pt>
                <c:pt idx="20">
                  <c:v>1.4542062629399575</c:v>
                </c:pt>
                <c:pt idx="21">
                  <c:v>1.4552021014492749</c:v>
                </c:pt>
                <c:pt idx="22">
                  <c:v>1.4590293064182183</c:v>
                </c:pt>
                <c:pt idx="23">
                  <c:v>1.4672531245686677</c:v>
                </c:pt>
                <c:pt idx="24">
                  <c:v>1.470719903381642</c:v>
                </c:pt>
                <c:pt idx="25">
                  <c:v>1.4682000983436847</c:v>
                </c:pt>
                <c:pt idx="26">
                  <c:v>1.4663071290545204</c:v>
                </c:pt>
                <c:pt idx="27">
                  <c:v>1.458908619737749</c:v>
                </c:pt>
                <c:pt idx="28">
                  <c:v>1.4522224171842664</c:v>
                </c:pt>
                <c:pt idx="29">
                  <c:v>1.453822860593512</c:v>
                </c:pt>
                <c:pt idx="30">
                  <c:v>1.4630107194616984</c:v>
                </c:pt>
                <c:pt idx="31">
                  <c:v>1.4674720583160794</c:v>
                </c:pt>
                <c:pt idx="32">
                  <c:v>1.4739894185645288</c:v>
                </c:pt>
                <c:pt idx="33">
                  <c:v>1.4830464579020024</c:v>
                </c:pt>
                <c:pt idx="34">
                  <c:v>1.4823656107660437</c:v>
                </c:pt>
                <c:pt idx="35">
                  <c:v>1.4804792270531395</c:v>
                </c:pt>
                <c:pt idx="36">
                  <c:v>1.4752181728778471</c:v>
                </c:pt>
                <c:pt idx="37">
                  <c:v>1.4546281538992398</c:v>
                </c:pt>
                <c:pt idx="38">
                  <c:v>1.4343954779158052</c:v>
                </c:pt>
                <c:pt idx="39">
                  <c:v>1.4269756280193244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702-40DA-ABF2-00071D056F83}"/>
            </c:ext>
          </c:extLst>
        </c:ser>
        <c:ser>
          <c:idx val="3"/>
          <c:order val="3"/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data'!$H$7:$H$46</c:f>
              <c:numCache>
                <c:formatCode>General</c:formatCode>
                <c:ptCount val="40"/>
                <c:pt idx="0">
                  <c:v>1.8973719234147199</c:v>
                </c:pt>
                <c:pt idx="1">
                  <c:v>1.6003816546636216</c:v>
                </c:pt>
                <c:pt idx="2">
                  <c:v>1.4396610873001907</c:v>
                </c:pt>
                <c:pt idx="3">
                  <c:v>1.3682886527314229</c:v>
                </c:pt>
                <c:pt idx="4">
                  <c:v>1.3503771139996446</c:v>
                </c:pt>
                <c:pt idx="5">
                  <c:v>1.3563415914280699</c:v>
                </c:pt>
                <c:pt idx="6">
                  <c:v>1.373694524855082</c:v>
                </c:pt>
                <c:pt idx="7">
                  <c:v>1.3950250869488854</c:v>
                </c:pt>
                <c:pt idx="8">
                  <c:v>1.4148492499560859</c:v>
                </c:pt>
                <c:pt idx="9">
                  <c:v>1.4230094800632367</c:v>
                </c:pt>
                <c:pt idx="10">
                  <c:v>1.4211524451080269</c:v>
                </c:pt>
                <c:pt idx="11">
                  <c:v>1.4135477164939392</c:v>
                </c:pt>
                <c:pt idx="12">
                  <c:v>1.4080673599156877</c:v>
                </c:pt>
                <c:pt idx="13">
                  <c:v>1.4059662849112908</c:v>
                </c:pt>
                <c:pt idx="14">
                  <c:v>1.4089979852450372</c:v>
                </c:pt>
                <c:pt idx="15">
                  <c:v>1.4133079711926915</c:v>
                </c:pt>
                <c:pt idx="16">
                  <c:v>1.4139235991568588</c:v>
                </c:pt>
                <c:pt idx="17">
                  <c:v>1.4156304180572625</c:v>
                </c:pt>
                <c:pt idx="18">
                  <c:v>1.4213833971544019</c:v>
                </c:pt>
                <c:pt idx="19">
                  <c:v>1.4258236167222893</c:v>
                </c:pt>
                <c:pt idx="20">
                  <c:v>1.4254891761812751</c:v>
                </c:pt>
                <c:pt idx="21">
                  <c:v>1.42667011768839</c:v>
                </c:pt>
                <c:pt idx="22">
                  <c:v>1.426733795889688</c:v>
                </c:pt>
                <c:pt idx="23">
                  <c:v>1.4246907324784837</c:v>
                </c:pt>
                <c:pt idx="24">
                  <c:v>1.4257301791673986</c:v>
                </c:pt>
                <c:pt idx="25">
                  <c:v>1.4262657175478601</c:v>
                </c:pt>
                <c:pt idx="26">
                  <c:v>1.4282686017916737</c:v>
                </c:pt>
                <c:pt idx="27">
                  <c:v>1.42767723344458</c:v>
                </c:pt>
                <c:pt idx="28">
                  <c:v>1.4357441665202904</c:v>
                </c:pt>
                <c:pt idx="29">
                  <c:v>1.4427796118039702</c:v>
                </c:pt>
                <c:pt idx="30">
                  <c:v>1.4478439522220272</c:v>
                </c:pt>
                <c:pt idx="31">
                  <c:v>1.4482463182856125</c:v>
                </c:pt>
                <c:pt idx="32">
                  <c:v>1.449030131740733</c:v>
                </c:pt>
                <c:pt idx="33">
                  <c:v>1.4404954540663961</c:v>
                </c:pt>
                <c:pt idx="34">
                  <c:v>1.4324993588617601</c:v>
                </c:pt>
                <c:pt idx="35">
                  <c:v>1.4333612401194471</c:v>
                </c:pt>
                <c:pt idx="36">
                  <c:v>1.4303572404707547</c:v>
                </c:pt>
                <c:pt idx="37">
                  <c:v>1.4208491832074488</c:v>
                </c:pt>
                <c:pt idx="38">
                  <c:v>1.4295277428420872</c:v>
                </c:pt>
                <c:pt idx="39">
                  <c:v>1.4451439697874586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702-40DA-ABF2-00071D056F83}"/>
            </c:ext>
          </c:extLst>
        </c:ser>
        <c:ser>
          <c:idx val="4"/>
          <c:order val="4"/>
          <c:spPr>
            <a:ln w="19050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data'!$L$7:$L$46</c:f>
              <c:numCache>
                <c:formatCode>General</c:formatCode>
                <c:ptCount val="40"/>
                <c:pt idx="0">
                  <c:v>2.8521439214867401</c:v>
                </c:pt>
                <c:pt idx="1">
                  <c:v>2.6286856358321158</c:v>
                </c:pt>
                <c:pt idx="2">
                  <c:v>2.4885782230110665</c:v>
                </c:pt>
                <c:pt idx="3">
                  <c:v>2.4106274900814366</c:v>
                </c:pt>
                <c:pt idx="4">
                  <c:v>2.3721512570473999</c:v>
                </c:pt>
                <c:pt idx="5">
                  <c:v>2.3545391877218629</c:v>
                </c:pt>
                <c:pt idx="6">
                  <c:v>2.3512918187513066</c:v>
                </c:pt>
                <c:pt idx="7">
                  <c:v>2.3555347943203153</c:v>
                </c:pt>
                <c:pt idx="8">
                  <c:v>2.3649079640843613</c:v>
                </c:pt>
                <c:pt idx="9">
                  <c:v>2.3757299895594062</c:v>
                </c:pt>
                <c:pt idx="10">
                  <c:v>2.3938469534349553</c:v>
                </c:pt>
                <c:pt idx="11">
                  <c:v>2.4103344560451041</c:v>
                </c:pt>
                <c:pt idx="12">
                  <c:v>2.4201926602631203</c:v>
                </c:pt>
                <c:pt idx="13">
                  <c:v>2.4234262246815605</c:v>
                </c:pt>
                <c:pt idx="14">
                  <c:v>2.4257792127792861</c:v>
                </c:pt>
                <c:pt idx="15">
                  <c:v>2.4180452933806653</c:v>
                </c:pt>
                <c:pt idx="16">
                  <c:v>2.4101927333472548</c:v>
                </c:pt>
                <c:pt idx="17">
                  <c:v>2.4027442075589907</c:v>
                </c:pt>
                <c:pt idx="18">
                  <c:v>2.3963390081436633</c:v>
                </c:pt>
                <c:pt idx="19">
                  <c:v>2.3960895573188532</c:v>
                </c:pt>
                <c:pt idx="20">
                  <c:v>2.4002991292545417</c:v>
                </c:pt>
                <c:pt idx="21">
                  <c:v>2.4070006326999356</c:v>
                </c:pt>
                <c:pt idx="22">
                  <c:v>2.4094238818124869</c:v>
                </c:pt>
                <c:pt idx="23">
                  <c:v>2.4113951012737531</c:v>
                </c:pt>
                <c:pt idx="24">
                  <c:v>2.4125384882021308</c:v>
                </c:pt>
                <c:pt idx="25">
                  <c:v>2.417722282313636</c:v>
                </c:pt>
                <c:pt idx="26">
                  <c:v>2.4203863938191703</c:v>
                </c:pt>
                <c:pt idx="27">
                  <c:v>2.4175646502401342</c:v>
                </c:pt>
                <c:pt idx="28">
                  <c:v>2.4132376905408242</c:v>
                </c:pt>
                <c:pt idx="29">
                  <c:v>2.408554888285654</c:v>
                </c:pt>
                <c:pt idx="30">
                  <c:v>2.4057650365420749</c:v>
                </c:pt>
                <c:pt idx="31">
                  <c:v>2.4063712925454164</c:v>
                </c:pt>
                <c:pt idx="32">
                  <c:v>2.410782798078932</c:v>
                </c:pt>
                <c:pt idx="33">
                  <c:v>2.4141237732303211</c:v>
                </c:pt>
                <c:pt idx="34">
                  <c:v>2.4194742242639395</c:v>
                </c:pt>
                <c:pt idx="35">
                  <c:v>2.4236004865316367</c:v>
                </c:pt>
                <c:pt idx="36">
                  <c:v>2.4242771121319686</c:v>
                </c:pt>
                <c:pt idx="37">
                  <c:v>2.4240838651075385</c:v>
                </c:pt>
                <c:pt idx="38">
                  <c:v>2.4167188912090221</c:v>
                </c:pt>
                <c:pt idx="39">
                  <c:v>2.412857287533932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702-40DA-ABF2-00071D056F83}"/>
            </c:ext>
          </c:extLst>
        </c:ser>
        <c:ser>
          <c:idx val="5"/>
          <c:order val="5"/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data'!$M$7:$M$46</c:f>
              <c:numCache>
                <c:formatCode>General</c:formatCode>
                <c:ptCount val="40"/>
                <c:pt idx="0">
                  <c:v>2.946307669652084</c:v>
                </c:pt>
                <c:pt idx="1">
                  <c:v>2.7456126885980026</c:v>
                </c:pt>
                <c:pt idx="2">
                  <c:v>2.5818250292800569</c:v>
                </c:pt>
                <c:pt idx="3">
                  <c:v>2.4762340406476055</c:v>
                </c:pt>
                <c:pt idx="4">
                  <c:v>2.4107639803651395</c:v>
                </c:pt>
                <c:pt idx="5">
                  <c:v>2.3754711901481231</c:v>
                </c:pt>
                <c:pt idx="6">
                  <c:v>2.3613867705821603</c:v>
                </c:pt>
                <c:pt idx="7">
                  <c:v>2.3628238804684805</c:v>
                </c:pt>
                <c:pt idx="8">
                  <c:v>2.3641840854288674</c:v>
                </c:pt>
                <c:pt idx="9">
                  <c:v>2.376370842232173</c:v>
                </c:pt>
                <c:pt idx="10">
                  <c:v>2.3932986445056827</c:v>
                </c:pt>
                <c:pt idx="11">
                  <c:v>2.4131099138821881</c:v>
                </c:pt>
                <c:pt idx="12">
                  <c:v>2.4284989993110586</c:v>
                </c:pt>
                <c:pt idx="13">
                  <c:v>2.443991960041338</c:v>
                </c:pt>
                <c:pt idx="14">
                  <c:v>2.448003708232863</c:v>
                </c:pt>
                <c:pt idx="15">
                  <c:v>2.4416500086117829</c:v>
                </c:pt>
                <c:pt idx="16">
                  <c:v>2.4339525094729586</c:v>
                </c:pt>
                <c:pt idx="17">
                  <c:v>2.4234223286255614</c:v>
                </c:pt>
                <c:pt idx="18">
                  <c:v>2.4198317464691672</c:v>
                </c:pt>
                <c:pt idx="19">
                  <c:v>2.4212725215294526</c:v>
                </c:pt>
                <c:pt idx="20">
                  <c:v>2.419509476403721</c:v>
                </c:pt>
                <c:pt idx="21">
                  <c:v>2.4207698501550112</c:v>
                </c:pt>
                <c:pt idx="22">
                  <c:v>2.4206248449879419</c:v>
                </c:pt>
                <c:pt idx="23">
                  <c:v>2.4207066431277999</c:v>
                </c:pt>
                <c:pt idx="24">
                  <c:v>2.4221122252841916</c:v>
                </c:pt>
                <c:pt idx="25">
                  <c:v>2.4231655700998957</c:v>
                </c:pt>
                <c:pt idx="26">
                  <c:v>2.4241944919049265</c:v>
                </c:pt>
                <c:pt idx="27">
                  <c:v>2.4297190527041019</c:v>
                </c:pt>
                <c:pt idx="28">
                  <c:v>2.4363817757492234</c:v>
                </c:pt>
                <c:pt idx="29">
                  <c:v>2.4414239131932467</c:v>
                </c:pt>
                <c:pt idx="30">
                  <c:v>2.4424687099552194</c:v>
                </c:pt>
                <c:pt idx="31">
                  <c:v>2.4401814485015509</c:v>
                </c:pt>
                <c:pt idx="32">
                  <c:v>2.4464306166035126</c:v>
                </c:pt>
                <c:pt idx="33">
                  <c:v>2.4479550809507411</c:v>
                </c:pt>
                <c:pt idx="34">
                  <c:v>2.4453197227006549</c:v>
                </c:pt>
                <c:pt idx="35">
                  <c:v>2.4371620013778839</c:v>
                </c:pt>
                <c:pt idx="36">
                  <c:v>2.4375926455390955</c:v>
                </c:pt>
                <c:pt idx="37">
                  <c:v>2.44627017568033</c:v>
                </c:pt>
                <c:pt idx="38">
                  <c:v>2.4478770582156386</c:v>
                </c:pt>
                <c:pt idx="39">
                  <c:v>2.4451616655184298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702-40DA-ABF2-00071D056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546815"/>
        <c:axId val="852555135"/>
      </c:scatterChart>
      <c:valAx>
        <c:axId val="852546815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</a:t>
                </a:r>
                <a:r>
                  <a:rPr lang="en-GB" baseline="0"/>
                  <a:t> distance from reactor wall [mm]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555135"/>
        <c:crosses val="autoZero"/>
        <c:crossBetween val="midCat"/>
      </c:valAx>
      <c:valAx>
        <c:axId val="852555135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546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9390266841644794"/>
          <c:y val="0.74425949199346819"/>
          <c:w val="0.35052778252468025"/>
          <c:h val="8.386610468479713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100-300 µm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</c:v>
          </c:tx>
          <c:spPr>
            <a:ln w="19050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data'!$B$7:$B$46</c:f>
              <c:numCache>
                <c:formatCode>General</c:formatCode>
                <c:ptCount val="40"/>
                <c:pt idx="0">
                  <c:v>0.6237675930827592</c:v>
                </c:pt>
                <c:pt idx="1">
                  <c:v>0.45383765837303636</c:v>
                </c:pt>
                <c:pt idx="2">
                  <c:v>0.4472257967178413</c:v>
                </c:pt>
                <c:pt idx="3">
                  <c:v>0.45605642844538447</c:v>
                </c:pt>
                <c:pt idx="4">
                  <c:v>0.46703620963472725</c:v>
                </c:pt>
                <c:pt idx="5">
                  <c:v>0.46987876301394071</c:v>
                </c:pt>
                <c:pt idx="6">
                  <c:v>0.47719706370213516</c:v>
                </c:pt>
                <c:pt idx="7">
                  <c:v>0.47966940885830284</c:v>
                </c:pt>
                <c:pt idx="8">
                  <c:v>0.48102849126522051</c:v>
                </c:pt>
                <c:pt idx="9">
                  <c:v>0.4806622445738496</c:v>
                </c:pt>
                <c:pt idx="10">
                  <c:v>0.48367517381330477</c:v>
                </c:pt>
                <c:pt idx="11">
                  <c:v>0.48773626433739287</c:v>
                </c:pt>
                <c:pt idx="12">
                  <c:v>0.49093691900476605</c:v>
                </c:pt>
                <c:pt idx="13">
                  <c:v>0.49230994706193726</c:v>
                </c:pt>
                <c:pt idx="14">
                  <c:v>0.49270179107111306</c:v>
                </c:pt>
                <c:pt idx="15">
                  <c:v>0.49273233103935021</c:v>
                </c:pt>
                <c:pt idx="16">
                  <c:v>0.49102329451208726</c:v>
                </c:pt>
                <c:pt idx="17">
                  <c:v>0.48772298923592805</c:v>
                </c:pt>
                <c:pt idx="18">
                  <c:v>0.49000621316393167</c:v>
                </c:pt>
                <c:pt idx="19">
                  <c:v>0.48984515616728158</c:v>
                </c:pt>
                <c:pt idx="20">
                  <c:v>0.48936252691018262</c:v>
                </c:pt>
                <c:pt idx="21">
                  <c:v>0.49130326098464705</c:v>
                </c:pt>
                <c:pt idx="22">
                  <c:v>0.49161490559378995</c:v>
                </c:pt>
                <c:pt idx="23">
                  <c:v>0.4904965396153167</c:v>
                </c:pt>
                <c:pt idx="24">
                  <c:v>0.4925727492500433</c:v>
                </c:pt>
                <c:pt idx="25">
                  <c:v>0.49727260102346876</c:v>
                </c:pt>
                <c:pt idx="26">
                  <c:v>0.49342122463384397</c:v>
                </c:pt>
                <c:pt idx="27">
                  <c:v>0.49287017998941152</c:v>
                </c:pt>
                <c:pt idx="28">
                  <c:v>0.49312006881948056</c:v>
                </c:pt>
                <c:pt idx="29">
                  <c:v>0.49299532380448213</c:v>
                </c:pt>
                <c:pt idx="30">
                  <c:v>0.49497230633491962</c:v>
                </c:pt>
                <c:pt idx="31">
                  <c:v>0.48980261337568398</c:v>
                </c:pt>
                <c:pt idx="32">
                  <c:v>0.48865175754367329</c:v>
                </c:pt>
                <c:pt idx="33">
                  <c:v>0.49206640903476234</c:v>
                </c:pt>
                <c:pt idx="34">
                  <c:v>0.49383315510852266</c:v>
                </c:pt>
                <c:pt idx="35">
                  <c:v>0.48975874889712062</c:v>
                </c:pt>
                <c:pt idx="36">
                  <c:v>0.48425967178401291</c:v>
                </c:pt>
                <c:pt idx="37">
                  <c:v>0.48328597141344737</c:v>
                </c:pt>
                <c:pt idx="38">
                  <c:v>0.47590859537674296</c:v>
                </c:pt>
                <c:pt idx="39">
                  <c:v>0.49125030174695644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98-4CF0-BC4C-B39F9097A487}"/>
            </c:ext>
          </c:extLst>
        </c:ser>
        <c:ser>
          <c:idx val="1"/>
          <c:order val="1"/>
          <c:tx>
            <c:v>5S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data'!$C$7:$C$46</c:f>
              <c:numCache>
                <c:formatCode>General</c:formatCode>
                <c:ptCount val="40"/>
                <c:pt idx="0">
                  <c:v>0.82819586220169328</c:v>
                </c:pt>
                <c:pt idx="1">
                  <c:v>0.40292928406466161</c:v>
                </c:pt>
                <c:pt idx="2">
                  <c:v>0.34930495765973918</c:v>
                </c:pt>
                <c:pt idx="3">
                  <c:v>0.36145051000769773</c:v>
                </c:pt>
                <c:pt idx="4">
                  <c:v>0.37873913972286583</c:v>
                </c:pt>
                <c:pt idx="5">
                  <c:v>0.38891538876058329</c:v>
                </c:pt>
                <c:pt idx="6">
                  <c:v>0.39278423402617269</c:v>
                </c:pt>
                <c:pt idx="7">
                  <c:v>0.39288963048498649</c:v>
                </c:pt>
                <c:pt idx="8">
                  <c:v>0.39545980561970512</c:v>
                </c:pt>
                <c:pt idx="9">
                  <c:v>0.40051081986143539</c:v>
                </c:pt>
                <c:pt idx="10">
                  <c:v>0.40299920515781446</c:v>
                </c:pt>
                <c:pt idx="11">
                  <c:v>0.40413326212471068</c:v>
                </c:pt>
                <c:pt idx="12">
                  <c:v>0.4047187625096238</c:v>
                </c:pt>
                <c:pt idx="13">
                  <c:v>0.40717702463433264</c:v>
                </c:pt>
                <c:pt idx="14">
                  <c:v>0.4090448614318713</c:v>
                </c:pt>
                <c:pt idx="15">
                  <c:v>0.4109126404926865</c:v>
                </c:pt>
                <c:pt idx="16">
                  <c:v>0.4115310739030017</c:v>
                </c:pt>
                <c:pt idx="17">
                  <c:v>0.41189841416474016</c:v>
                </c:pt>
                <c:pt idx="18">
                  <c:v>0.41431372594303428</c:v>
                </c:pt>
                <c:pt idx="19">
                  <c:v>0.42118488067744492</c:v>
                </c:pt>
                <c:pt idx="20">
                  <c:v>0.42024302347959747</c:v>
                </c:pt>
                <c:pt idx="21">
                  <c:v>0.4199363491147029</c:v>
                </c:pt>
                <c:pt idx="22">
                  <c:v>0.42237044842186405</c:v>
                </c:pt>
                <c:pt idx="23">
                  <c:v>0.42531343725942961</c:v>
                </c:pt>
                <c:pt idx="24">
                  <c:v>0.42795463625866142</c:v>
                </c:pt>
                <c:pt idx="25">
                  <c:v>0.42884062933025424</c:v>
                </c:pt>
                <c:pt idx="26">
                  <c:v>0.4303204060815991</c:v>
                </c:pt>
                <c:pt idx="27">
                  <c:v>0.4317252848344903</c:v>
                </c:pt>
                <c:pt idx="28">
                  <c:v>0.4325498999230174</c:v>
                </c:pt>
                <c:pt idx="29">
                  <c:v>0.43483504811393298</c:v>
                </c:pt>
                <c:pt idx="30">
                  <c:v>0.43798975750577446</c:v>
                </c:pt>
                <c:pt idx="31">
                  <c:v>0.4379786393379525</c:v>
                </c:pt>
                <c:pt idx="32">
                  <c:v>0.4376368764434182</c:v>
                </c:pt>
                <c:pt idx="33">
                  <c:v>0.44166622209391676</c:v>
                </c:pt>
                <c:pt idx="34">
                  <c:v>0.43938017513471972</c:v>
                </c:pt>
                <c:pt idx="35">
                  <c:v>0.43789389530408174</c:v>
                </c:pt>
                <c:pt idx="36">
                  <c:v>0.4360760719784455</c:v>
                </c:pt>
                <c:pt idx="37">
                  <c:v>0.43616648575827521</c:v>
                </c:pt>
                <c:pt idx="38">
                  <c:v>0.43570185719784305</c:v>
                </c:pt>
                <c:pt idx="39">
                  <c:v>0.44376443995381004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98-4CF0-BC4C-B39F9097A487}"/>
            </c:ext>
          </c:extLst>
        </c:ser>
        <c:ser>
          <c:idx val="2"/>
          <c:order val="2"/>
          <c:tx>
            <c:v>de Klerk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'Porosity data'!$P$10:$P$50</c:f>
              <c:numCache>
                <c:formatCode>General</c:formatCode>
                <c:ptCount val="41"/>
                <c:pt idx="0">
                  <c:v>0</c:v>
                </c:pt>
                <c:pt idx="1">
                  <c:v>5.0000000000000044E-2</c:v>
                </c:pt>
                <c:pt idx="2">
                  <c:v>0.10000000000000009</c:v>
                </c:pt>
                <c:pt idx="3">
                  <c:v>0.14999999999999991</c:v>
                </c:pt>
                <c:pt idx="4">
                  <c:v>0.19999999999999996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0.35000000000000009</c:v>
                </c:pt>
                <c:pt idx="8">
                  <c:v>0.39999999999999991</c:v>
                </c:pt>
                <c:pt idx="9">
                  <c:v>0.44999999999999996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1.0000000000000009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'Porosity data'!$R$10:$R$50</c:f>
              <c:numCache>
                <c:formatCode>General</c:formatCode>
                <c:ptCount val="41"/>
                <c:pt idx="0">
                  <c:v>1</c:v>
                </c:pt>
                <c:pt idx="1">
                  <c:v>0.55665423706448391</c:v>
                </c:pt>
                <c:pt idx="2">
                  <c:v>0.30923501854190327</c:v>
                </c:pt>
                <c:pt idx="3">
                  <c:v>0.25774234443225819</c:v>
                </c:pt>
                <c:pt idx="4">
                  <c:v>0.40217621473554765</c:v>
                </c:pt>
                <c:pt idx="5">
                  <c:v>0.62870587636206521</c:v>
                </c:pt>
                <c:pt idx="6">
                  <c:v>0.43718572490274216</c:v>
                </c:pt>
                <c:pt idx="7">
                  <c:v>0.34951090979990118</c:v>
                </c:pt>
                <c:pt idx="8">
                  <c:v>0.47961207949534135</c:v>
                </c:pt>
                <c:pt idx="9">
                  <c:v>0.54138127129650748</c:v>
                </c:pt>
                <c:pt idx="10">
                  <c:v>0.43375873921026664</c:v>
                </c:pt>
                <c:pt idx="11">
                  <c:v>0.37329522559335016</c:v>
                </c:pt>
                <c:pt idx="12">
                  <c:v>0.44732402474799604</c:v>
                </c:pt>
                <c:pt idx="13">
                  <c:v>0.4918972107646768</c:v>
                </c:pt>
                <c:pt idx="14">
                  <c:v>0.43209736675156935</c:v>
                </c:pt>
                <c:pt idx="15">
                  <c:v>0.39131131459798724</c:v>
                </c:pt>
                <c:pt idx="16">
                  <c:v>0.43274176078501514</c:v>
                </c:pt>
                <c:pt idx="17">
                  <c:v>0.46358705451043425</c:v>
                </c:pt>
                <c:pt idx="18">
                  <c:v>0.43081088735725825</c:v>
                </c:pt>
                <c:pt idx="19">
                  <c:v>0.40380867853433955</c:v>
                </c:pt>
                <c:pt idx="20">
                  <c:v>0.42657339488660612</c:v>
                </c:pt>
                <c:pt idx="21">
                  <c:v>0.44729140993245381</c:v>
                </c:pt>
                <c:pt idx="22">
                  <c:v>0.42962602789960602</c:v>
                </c:pt>
                <c:pt idx="23">
                  <c:v>0.41203631310006938</c:v>
                </c:pt>
                <c:pt idx="24">
                  <c:v>0.42428058696382387</c:v>
                </c:pt>
                <c:pt idx="25">
                  <c:v>0.43788319817984606</c:v>
                </c:pt>
                <c:pt idx="26">
                  <c:v>0.42856098024912886</c:v>
                </c:pt>
                <c:pt idx="27">
                  <c:v>0.41726499203032447</c:v>
                </c:pt>
                <c:pt idx="28">
                  <c:v>0.42368084550282015</c:v>
                </c:pt>
                <c:pt idx="29">
                  <c:v>0.4324497433033786</c:v>
                </c:pt>
                <c:pt idx="30">
                  <c:v>0.42766381091637684</c:v>
                </c:pt>
                <c:pt idx="31">
                  <c:v>0.42050190708139346</c:v>
                </c:pt>
                <c:pt idx="32">
                  <c:v>0.42375151500665603</c:v>
                </c:pt>
                <c:pt idx="33">
                  <c:v>0.42931814037756599</c:v>
                </c:pt>
                <c:pt idx="34">
                  <c:v>0.42695217284876258</c:v>
                </c:pt>
                <c:pt idx="35">
                  <c:v>0.42246420520677563</c:v>
                </c:pt>
                <c:pt idx="36">
                  <c:v>0.42403371777712001</c:v>
                </c:pt>
                <c:pt idx="37">
                  <c:v>0.42752053337653684</c:v>
                </c:pt>
                <c:pt idx="38">
                  <c:v>0.42641456652223797</c:v>
                </c:pt>
                <c:pt idx="39">
                  <c:v>0.42363265443884141</c:v>
                </c:pt>
                <c:pt idx="40">
                  <c:v>0.42433675194844162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98-4CF0-BC4C-B39F9097A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722143"/>
        <c:axId val="1930722975"/>
      </c:scatterChart>
      <c:valAx>
        <c:axId val="1930722143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reactor wall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722975"/>
        <c:crosses val="autoZero"/>
        <c:crossBetween val="midCat"/>
      </c:valAx>
      <c:valAx>
        <c:axId val="1930722975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7221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29133858267715"/>
          <c:y val="0.54857874015748032"/>
          <c:w val="0.18665310586176728"/>
          <c:h val="0.2301152469577666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500-700 </a:t>
            </a:r>
            <a:r>
              <a:rPr lang="en-GB" sz="1400" b="0" i="0" u="none" strike="noStrike" baseline="0">
                <a:effectLst/>
              </a:rPr>
              <a:t>µm</a:t>
            </a:r>
            <a:endParaRPr lang="en-GB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</c:v>
          </c:tx>
          <c:spPr>
            <a:ln w="19050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data'!$J$7:$J$46</c:f>
              <c:numCache>
                <c:formatCode>General</c:formatCode>
                <c:ptCount val="40"/>
                <c:pt idx="0">
                  <c:v>0.85214392148674034</c:v>
                </c:pt>
                <c:pt idx="1">
                  <c:v>0.62868563583211579</c:v>
                </c:pt>
                <c:pt idx="2">
                  <c:v>0.48857822301106629</c:v>
                </c:pt>
                <c:pt idx="3">
                  <c:v>0.41062749008143656</c:v>
                </c:pt>
                <c:pt idx="4">
                  <c:v>0.37215125704739982</c:v>
                </c:pt>
                <c:pt idx="5">
                  <c:v>0.35453918772186271</c:v>
                </c:pt>
                <c:pt idx="6">
                  <c:v>0.35129181875130638</c:v>
                </c:pt>
                <c:pt idx="7">
                  <c:v>0.35553479432031537</c:v>
                </c:pt>
                <c:pt idx="8">
                  <c:v>0.36490796408436116</c:v>
                </c:pt>
                <c:pt idx="9">
                  <c:v>0.37572998955940612</c:v>
                </c:pt>
                <c:pt idx="10">
                  <c:v>0.39384695343495546</c:v>
                </c:pt>
                <c:pt idx="11">
                  <c:v>0.41033445604510427</c:v>
                </c:pt>
                <c:pt idx="12">
                  <c:v>0.42019266026312047</c:v>
                </c:pt>
                <c:pt idx="13">
                  <c:v>0.4234262246815606</c:v>
                </c:pt>
                <c:pt idx="14">
                  <c:v>0.4257792127792861</c:v>
                </c:pt>
                <c:pt idx="15">
                  <c:v>0.41804529338066515</c:v>
                </c:pt>
                <c:pt idx="16">
                  <c:v>0.41019273334725498</c:v>
                </c:pt>
                <c:pt idx="17">
                  <c:v>0.4027442075589906</c:v>
                </c:pt>
                <c:pt idx="18">
                  <c:v>0.39633900814366313</c:v>
                </c:pt>
                <c:pt idx="19">
                  <c:v>0.39608955731885326</c:v>
                </c:pt>
                <c:pt idx="20">
                  <c:v>0.40029912925454164</c:v>
                </c:pt>
                <c:pt idx="21">
                  <c:v>0.40700063269993564</c:v>
                </c:pt>
                <c:pt idx="22">
                  <c:v>0.40942388181248696</c:v>
                </c:pt>
                <c:pt idx="23">
                  <c:v>0.41139510127375295</c:v>
                </c:pt>
                <c:pt idx="24">
                  <c:v>0.41253848820213063</c:v>
                </c:pt>
                <c:pt idx="25">
                  <c:v>0.4177222823136359</c:v>
                </c:pt>
                <c:pt idx="26">
                  <c:v>0.4203863938191702</c:v>
                </c:pt>
                <c:pt idx="27">
                  <c:v>0.41756465024013428</c:v>
                </c:pt>
                <c:pt idx="28">
                  <c:v>0.4132376905408241</c:v>
                </c:pt>
                <c:pt idx="29">
                  <c:v>0.40855488828565384</c:v>
                </c:pt>
                <c:pt idx="30">
                  <c:v>0.40576503654207485</c:v>
                </c:pt>
                <c:pt idx="31">
                  <c:v>0.40637129254541632</c:v>
                </c:pt>
                <c:pt idx="32">
                  <c:v>0.41078279807893203</c:v>
                </c:pt>
                <c:pt idx="33">
                  <c:v>0.41412377323032101</c:v>
                </c:pt>
                <c:pt idx="34">
                  <c:v>0.41947422426393943</c:v>
                </c:pt>
                <c:pt idx="35">
                  <c:v>0.42360048653163651</c:v>
                </c:pt>
                <c:pt idx="36">
                  <c:v>0.42427711213196839</c:v>
                </c:pt>
                <c:pt idx="37">
                  <c:v>0.42408386510753865</c:v>
                </c:pt>
                <c:pt idx="38">
                  <c:v>0.41671889120902195</c:v>
                </c:pt>
                <c:pt idx="39">
                  <c:v>0.41285728753393214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DC-4217-A775-7E232F2E8E12}"/>
            </c:ext>
          </c:extLst>
        </c:ser>
        <c:ser>
          <c:idx val="1"/>
          <c:order val="1"/>
          <c:tx>
            <c:v>5S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data'!$K$7:$K$46</c:f>
              <c:numCache>
                <c:formatCode>General</c:formatCode>
                <c:ptCount val="40"/>
                <c:pt idx="0">
                  <c:v>0.9463076696520839</c:v>
                </c:pt>
                <c:pt idx="1">
                  <c:v>0.74561268859800256</c:v>
                </c:pt>
                <c:pt idx="2">
                  <c:v>0.58182502928005708</c:v>
                </c:pt>
                <c:pt idx="3">
                  <c:v>0.47623404064760549</c:v>
                </c:pt>
                <c:pt idx="4">
                  <c:v>0.41076398036513934</c:v>
                </c:pt>
                <c:pt idx="5">
                  <c:v>0.37547119014812297</c:v>
                </c:pt>
                <c:pt idx="6">
                  <c:v>0.36138677058216018</c:v>
                </c:pt>
                <c:pt idx="7">
                  <c:v>0.36282388046848058</c:v>
                </c:pt>
                <c:pt idx="8">
                  <c:v>0.36418408542886721</c:v>
                </c:pt>
                <c:pt idx="9">
                  <c:v>0.37637084223217288</c:v>
                </c:pt>
                <c:pt idx="10">
                  <c:v>0.39329864450568275</c:v>
                </c:pt>
                <c:pt idx="11">
                  <c:v>0.41310991388218832</c:v>
                </c:pt>
                <c:pt idx="12">
                  <c:v>0.42849899931105845</c:v>
                </c:pt>
                <c:pt idx="13">
                  <c:v>0.44399196004133801</c:v>
                </c:pt>
                <c:pt idx="14">
                  <c:v>0.44800370823286295</c:v>
                </c:pt>
                <c:pt idx="15">
                  <c:v>0.44165000861178277</c:v>
                </c:pt>
                <c:pt idx="16">
                  <c:v>0.43395250947295871</c:v>
                </c:pt>
                <c:pt idx="17">
                  <c:v>0.42342232862556139</c:v>
                </c:pt>
                <c:pt idx="18">
                  <c:v>0.41983174646916716</c:v>
                </c:pt>
                <c:pt idx="19">
                  <c:v>0.42127252152945244</c:v>
                </c:pt>
                <c:pt idx="20">
                  <c:v>0.41950947640372122</c:v>
                </c:pt>
                <c:pt idx="21">
                  <c:v>0.42076985015501128</c:v>
                </c:pt>
                <c:pt idx="22">
                  <c:v>0.42062484498794184</c:v>
                </c:pt>
                <c:pt idx="23">
                  <c:v>0.42070664312779976</c:v>
                </c:pt>
                <c:pt idx="24">
                  <c:v>0.4221122252841914</c:v>
                </c:pt>
                <c:pt idx="25">
                  <c:v>0.42316557009989564</c:v>
                </c:pt>
                <c:pt idx="26">
                  <c:v>0.42419449190492664</c:v>
                </c:pt>
                <c:pt idx="27">
                  <c:v>0.42971905270410177</c:v>
                </c:pt>
                <c:pt idx="28">
                  <c:v>0.43638177574922343</c:v>
                </c:pt>
                <c:pt idx="29">
                  <c:v>0.44142391319324648</c:v>
                </c:pt>
                <c:pt idx="30">
                  <c:v>0.44246870995521953</c:v>
                </c:pt>
                <c:pt idx="31">
                  <c:v>0.44018144850155089</c:v>
                </c:pt>
                <c:pt idx="32">
                  <c:v>0.44643061660351252</c:v>
                </c:pt>
                <c:pt idx="33">
                  <c:v>0.44795508095074099</c:v>
                </c:pt>
                <c:pt idx="34">
                  <c:v>0.44531972270065501</c:v>
                </c:pt>
                <c:pt idx="35">
                  <c:v>0.43716200137788369</c:v>
                </c:pt>
                <c:pt idx="36">
                  <c:v>0.43759264553909571</c:v>
                </c:pt>
                <c:pt idx="37">
                  <c:v>0.44627017568032978</c:v>
                </c:pt>
                <c:pt idx="38">
                  <c:v>0.44787705821563867</c:v>
                </c:pt>
                <c:pt idx="39">
                  <c:v>0.44516166551843001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DC-4217-A775-7E232F2E8E12}"/>
            </c:ext>
          </c:extLst>
        </c:ser>
        <c:ser>
          <c:idx val="2"/>
          <c:order val="2"/>
          <c:tx>
            <c:v>de Klerk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'Porosity data'!$AB$10:$AB$50</c:f>
              <c:numCache>
                <c:formatCode>General</c:formatCode>
                <c:ptCount val="41"/>
                <c:pt idx="0">
                  <c:v>0</c:v>
                </c:pt>
                <c:pt idx="1">
                  <c:v>5.0000000000000044E-2</c:v>
                </c:pt>
                <c:pt idx="2">
                  <c:v>0.10000000000000009</c:v>
                </c:pt>
                <c:pt idx="3">
                  <c:v>0.14999999999999991</c:v>
                </c:pt>
                <c:pt idx="4">
                  <c:v>0.19999999999999996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0.35000000000000009</c:v>
                </c:pt>
                <c:pt idx="8">
                  <c:v>0.39999999999999991</c:v>
                </c:pt>
                <c:pt idx="9">
                  <c:v>0.44999999999999996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1.0000000000000009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'Porosity data'!$AD$10:$AD$50</c:f>
              <c:numCache>
                <c:formatCode>General</c:formatCode>
                <c:ptCount val="41"/>
                <c:pt idx="0">
                  <c:v>1</c:v>
                </c:pt>
                <c:pt idx="1">
                  <c:v>0.81221916497274216</c:v>
                </c:pt>
                <c:pt idx="2">
                  <c:v>0.65154222580929544</c:v>
                </c:pt>
                <c:pt idx="3">
                  <c:v>0.51796918250966062</c:v>
                </c:pt>
                <c:pt idx="4">
                  <c:v>0.41150003507383637</c:v>
                </c:pt>
                <c:pt idx="5">
                  <c:v>0.33213478350182346</c:v>
                </c:pt>
                <c:pt idx="6">
                  <c:v>0.27987342779362168</c:v>
                </c:pt>
                <c:pt idx="7">
                  <c:v>0.25471596794923113</c:v>
                </c:pt>
                <c:pt idx="8">
                  <c:v>0.35230048255820301</c:v>
                </c:pt>
                <c:pt idx="9">
                  <c:v>0.41478971913489115</c:v>
                </c:pt>
                <c:pt idx="10">
                  <c:v>0.50870540783739571</c:v>
                </c:pt>
                <c:pt idx="11">
                  <c:v>0.60051275791288306</c:v>
                </c:pt>
                <c:pt idx="12">
                  <c:v>0.66049777404951038</c:v>
                </c:pt>
                <c:pt idx="13">
                  <c:v>0.67158694832156751</c:v>
                </c:pt>
                <c:pt idx="14">
                  <c:v>0.63346086859721595</c:v>
                </c:pt>
                <c:pt idx="15">
                  <c:v>0.56112003739218053</c:v>
                </c:pt>
                <c:pt idx="16">
                  <c:v>0.47885101027567811</c:v>
                </c:pt>
                <c:pt idx="17">
                  <c:v>0.41187499326964844</c:v>
                </c:pt>
                <c:pt idx="18">
                  <c:v>0.37846884773431499</c:v>
                </c:pt>
                <c:pt idx="19">
                  <c:v>0.38494847689867717</c:v>
                </c:pt>
                <c:pt idx="20">
                  <c:v>0.42480299955034451</c:v>
                </c:pt>
                <c:pt idx="21">
                  <c:v>0.48186901543950722</c:v>
                </c:pt>
                <c:pt idx="22">
                  <c:v>0.53619677307156066</c:v>
                </c:pt>
                <c:pt idx="23">
                  <c:v>0.57055158242569759</c:v>
                </c:pt>
                <c:pt idx="24">
                  <c:v>0.57548496562615115</c:v>
                </c:pt>
                <c:pt idx="25">
                  <c:v>0.5515398219637847</c:v>
                </c:pt>
                <c:pt idx="26">
                  <c:v>0.50816965915628332</c:v>
                </c:pt>
                <c:pt idx="27">
                  <c:v>0.46000488501807046</c:v>
                </c:pt>
                <c:pt idx="28">
                  <c:v>0.42186073000093149</c:v>
                </c:pt>
                <c:pt idx="29">
                  <c:v>0.40414294363367625</c:v>
                </c:pt>
                <c:pt idx="30">
                  <c:v>0.4100337416716367</c:v>
                </c:pt>
                <c:pt idx="31">
                  <c:v>0.43516483110641158</c:v>
                </c:pt>
                <c:pt idx="32">
                  <c:v>0.46965195824574457</c:v>
                </c:pt>
                <c:pt idx="33">
                  <c:v>0.50164762432788323</c:v>
                </c:pt>
                <c:pt idx="34">
                  <c:v>0.52117661432254136</c:v>
                </c:pt>
                <c:pt idx="35">
                  <c:v>0.52304416389415287</c:v>
                </c:pt>
                <c:pt idx="36">
                  <c:v>0.50800317668870065</c:v>
                </c:pt>
                <c:pt idx="37">
                  <c:v>0.48197860698336475</c:v>
                </c:pt>
                <c:pt idx="38">
                  <c:v>0.45376545604161511</c:v>
                </c:pt>
                <c:pt idx="39">
                  <c:v>0.43205024951425752</c:v>
                </c:pt>
                <c:pt idx="40">
                  <c:v>0.4227373697175722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DC-4217-A775-7E232F2E8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745631"/>
        <c:axId val="234752287"/>
      </c:scatterChart>
      <c:valAx>
        <c:axId val="234745631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reactor wall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752287"/>
        <c:crosses val="autoZero"/>
        <c:crossBetween val="midCat"/>
      </c:valAx>
      <c:valAx>
        <c:axId val="234752287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74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592607174103242"/>
          <c:y val="0.63686315252260128"/>
          <c:w val="0.13407392825896763"/>
          <c:h val="0.234376640419947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Axial porosity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</c:v>
          </c:tx>
          <c:spPr>
            <a:ln w="19050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xVal>
            <c:numRef>
              <c:f>'Fig 39-40 data'!$B$6:$B$25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'Fig 39-40 data'!$C$6:$C$25</c:f>
              <c:numCache>
                <c:formatCode>General</c:formatCode>
                <c:ptCount val="20"/>
                <c:pt idx="0">
                  <c:v>0.44208643598615921</c:v>
                </c:pt>
                <c:pt idx="1">
                  <c:v>0.45407413793103479</c:v>
                </c:pt>
                <c:pt idx="2">
                  <c:v>0.46068844827586192</c:v>
                </c:pt>
                <c:pt idx="3">
                  <c:v>0.46890555172413806</c:v>
                </c:pt>
                <c:pt idx="4">
                  <c:v>0.46174806228373699</c:v>
                </c:pt>
                <c:pt idx="5">
                  <c:v>0.458099689655172</c:v>
                </c:pt>
                <c:pt idx="6">
                  <c:v>0.46764410344827589</c:v>
                </c:pt>
                <c:pt idx="7">
                  <c:v>0.48261244827586225</c:v>
                </c:pt>
                <c:pt idx="8">
                  <c:v>0.48997655172413807</c:v>
                </c:pt>
                <c:pt idx="9">
                  <c:v>0.49841695501730093</c:v>
                </c:pt>
                <c:pt idx="10">
                  <c:v>0.46789317241379336</c:v>
                </c:pt>
                <c:pt idx="11">
                  <c:v>0.47735999999999995</c:v>
                </c:pt>
                <c:pt idx="12">
                  <c:v>0.48372375862068973</c:v>
                </c:pt>
                <c:pt idx="13">
                  <c:v>0.49572151724137953</c:v>
                </c:pt>
                <c:pt idx="14">
                  <c:v>0.50039750865051891</c:v>
                </c:pt>
                <c:pt idx="15">
                  <c:v>0.46869324137931051</c:v>
                </c:pt>
                <c:pt idx="16">
                  <c:v>0.43038820689655205</c:v>
                </c:pt>
                <c:pt idx="17">
                  <c:v>0.43031603448275851</c:v>
                </c:pt>
                <c:pt idx="18">
                  <c:v>0.44835372413793079</c:v>
                </c:pt>
                <c:pt idx="19">
                  <c:v>0.46002189655172437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D4-4692-85D4-6641DDC6E502}"/>
            </c:ext>
          </c:extLst>
        </c:ser>
        <c:ser>
          <c:idx val="1"/>
          <c:order val="1"/>
          <c:tx>
            <c:v>5S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'Fig 39-40 data'!$B$6:$B$25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'Fig 39-40 data'!$D$6:$D$25</c:f>
              <c:numCache>
                <c:formatCode>General</c:formatCode>
                <c:ptCount val="20"/>
                <c:pt idx="0">
                  <c:v>0.44161394366197165</c:v>
                </c:pt>
                <c:pt idx="1">
                  <c:v>0.41459210526315787</c:v>
                </c:pt>
                <c:pt idx="2">
                  <c:v>0.43629246478873251</c:v>
                </c:pt>
                <c:pt idx="3">
                  <c:v>0.46616905263157876</c:v>
                </c:pt>
                <c:pt idx="4">
                  <c:v>0.47147073684210528</c:v>
                </c:pt>
                <c:pt idx="5">
                  <c:v>0.41451827464788704</c:v>
                </c:pt>
                <c:pt idx="6">
                  <c:v>0.41847835087719332</c:v>
                </c:pt>
                <c:pt idx="7">
                  <c:v>0.41538624561403531</c:v>
                </c:pt>
                <c:pt idx="8">
                  <c:v>0.43619788732394349</c:v>
                </c:pt>
                <c:pt idx="9">
                  <c:v>0.4380077894736838</c:v>
                </c:pt>
                <c:pt idx="10">
                  <c:v>0.44312319298245612</c:v>
                </c:pt>
                <c:pt idx="11">
                  <c:v>0.44988334507042238</c:v>
                </c:pt>
                <c:pt idx="12">
                  <c:v>0.47544256140350866</c:v>
                </c:pt>
                <c:pt idx="13">
                  <c:v>0.47503214035087737</c:v>
                </c:pt>
                <c:pt idx="14">
                  <c:v>0.44204507042253494</c:v>
                </c:pt>
                <c:pt idx="15">
                  <c:v>0.45383978947368397</c:v>
                </c:pt>
                <c:pt idx="16">
                  <c:v>0.43487628070175416</c:v>
                </c:pt>
                <c:pt idx="17">
                  <c:v>0.42337376760563344</c:v>
                </c:pt>
                <c:pt idx="18">
                  <c:v>0.43393666666666669</c:v>
                </c:pt>
                <c:pt idx="19">
                  <c:v>0.45918087719298228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D4-4692-85D4-6641DDC6E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4233087"/>
        <c:axId val="2064245983"/>
      </c:scatterChart>
      <c:valAx>
        <c:axId val="2064233087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245983"/>
        <c:crosses val="autoZero"/>
        <c:crossBetween val="midCat"/>
      </c:valAx>
      <c:valAx>
        <c:axId val="2064245983"/>
        <c:scaling>
          <c:orientation val="minMax"/>
          <c:min val="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2330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6108923884513"/>
          <c:y val="0.18799722951297757"/>
          <c:w val="0.12831955380577428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  <a:r>
              <a:rPr lang="en-GB" baseline="0"/>
              <a:t> 1S - 300-500 µm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0.1-0.3</c:v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 39-40 data'!$H$6:$H$45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'Fig 39-40 data'!$I$6:$I$45</c:f>
              <c:numCache>
                <c:formatCode>General</c:formatCode>
                <c:ptCount val="40"/>
                <c:pt idx="0">
                  <c:v>0.80932301984469379</c:v>
                </c:pt>
                <c:pt idx="1">
                  <c:v>0.5684122605694566</c:v>
                </c:pt>
                <c:pt idx="2">
                  <c:v>0.46297348576358988</c:v>
                </c:pt>
                <c:pt idx="3">
                  <c:v>0.41323022433132073</c:v>
                </c:pt>
                <c:pt idx="4">
                  <c:v>0.39253006902502158</c:v>
                </c:pt>
                <c:pt idx="5">
                  <c:v>0.38909581535806692</c:v>
                </c:pt>
                <c:pt idx="6">
                  <c:v>0.39897646246764418</c:v>
                </c:pt>
                <c:pt idx="7">
                  <c:v>0.41029647972389988</c:v>
                </c:pt>
                <c:pt idx="8">
                  <c:v>0.42500748921484005</c:v>
                </c:pt>
                <c:pt idx="9">
                  <c:v>0.43344993960310596</c:v>
                </c:pt>
                <c:pt idx="10">
                  <c:v>0.43961490077653126</c:v>
                </c:pt>
                <c:pt idx="11">
                  <c:v>0.44168015530629906</c:v>
                </c:pt>
                <c:pt idx="12">
                  <c:v>0.44018970664365836</c:v>
                </c:pt>
                <c:pt idx="13">
                  <c:v>0.44067393442622943</c:v>
                </c:pt>
                <c:pt idx="14">
                  <c:v>0.44577844693701502</c:v>
                </c:pt>
                <c:pt idx="15">
                  <c:v>0.44588579810181128</c:v>
                </c:pt>
                <c:pt idx="16">
                  <c:v>0.44826339948231242</c:v>
                </c:pt>
                <c:pt idx="17">
                  <c:v>0.4494113287316655</c:v>
                </c:pt>
                <c:pt idx="18">
                  <c:v>0.44447830025884416</c:v>
                </c:pt>
                <c:pt idx="19">
                  <c:v>0.45509761000862808</c:v>
                </c:pt>
                <c:pt idx="20">
                  <c:v>0.46487687661777444</c:v>
                </c:pt>
                <c:pt idx="21">
                  <c:v>0.46068237273511675</c:v>
                </c:pt>
                <c:pt idx="22">
                  <c:v>0.45861976704055168</c:v>
                </c:pt>
                <c:pt idx="23">
                  <c:v>0.46028308024158721</c:v>
                </c:pt>
                <c:pt idx="24">
                  <c:v>0.45836778257118238</c:v>
                </c:pt>
                <c:pt idx="25">
                  <c:v>0.45190048317515108</c:v>
                </c:pt>
                <c:pt idx="26">
                  <c:v>0.45230634167385708</c:v>
                </c:pt>
                <c:pt idx="27">
                  <c:v>0.45126127696289781</c:v>
                </c:pt>
                <c:pt idx="28">
                  <c:v>0.45340007765314994</c:v>
                </c:pt>
                <c:pt idx="29">
                  <c:v>0.45005563416738631</c:v>
                </c:pt>
                <c:pt idx="30">
                  <c:v>0.45858586712683369</c:v>
                </c:pt>
                <c:pt idx="31">
                  <c:v>0.46207221742881749</c:v>
                </c:pt>
                <c:pt idx="32">
                  <c:v>0.47142400345125102</c:v>
                </c:pt>
                <c:pt idx="33">
                  <c:v>0.48413916307161253</c:v>
                </c:pt>
                <c:pt idx="34">
                  <c:v>0.48505118205349412</c:v>
                </c:pt>
                <c:pt idx="35">
                  <c:v>0.49357643658326128</c:v>
                </c:pt>
                <c:pt idx="36">
                  <c:v>0.49559647972389892</c:v>
                </c:pt>
                <c:pt idx="37">
                  <c:v>0.48143889559965491</c:v>
                </c:pt>
                <c:pt idx="38">
                  <c:v>0.43050403796376135</c:v>
                </c:pt>
                <c:pt idx="39">
                  <c:v>0.39226541846419316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92-4750-8F59-54D70A1BFA3D}"/>
            </c:ext>
          </c:extLst>
        </c:ser>
        <c:ser>
          <c:idx val="1"/>
          <c:order val="1"/>
          <c:tx>
            <c:v>0.3-0.5</c:v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 39-40 data'!$H$6:$H$45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'Fig 39-40 data'!$J$6:$J$45</c:f>
              <c:numCache>
                <c:formatCode>General</c:formatCode>
                <c:ptCount val="40"/>
                <c:pt idx="0">
                  <c:v>0.83505285591026746</c:v>
                </c:pt>
                <c:pt idx="1">
                  <c:v>0.58862600517687691</c:v>
                </c:pt>
                <c:pt idx="2">
                  <c:v>0.47801656600517667</c:v>
                </c:pt>
                <c:pt idx="3">
                  <c:v>0.43043149266609226</c:v>
                </c:pt>
                <c:pt idx="4">
                  <c:v>0.41982480586712723</c:v>
                </c:pt>
                <c:pt idx="5">
                  <c:v>0.4236513546160478</c:v>
                </c:pt>
                <c:pt idx="6">
                  <c:v>0.43124825711820525</c:v>
                </c:pt>
                <c:pt idx="7">
                  <c:v>0.44260835202760918</c:v>
                </c:pt>
                <c:pt idx="8">
                  <c:v>0.45282239861949919</c:v>
                </c:pt>
                <c:pt idx="9">
                  <c:v>0.4567042622950821</c:v>
                </c:pt>
                <c:pt idx="10">
                  <c:v>0.4549646333045731</c:v>
                </c:pt>
                <c:pt idx="11">
                  <c:v>0.4521118895599654</c:v>
                </c:pt>
                <c:pt idx="12">
                  <c:v>0.45310496117342508</c:v>
                </c:pt>
                <c:pt idx="13">
                  <c:v>0.46244962899050868</c:v>
                </c:pt>
                <c:pt idx="14">
                  <c:v>0.46708315789473681</c:v>
                </c:pt>
                <c:pt idx="15">
                  <c:v>0.47082472821397731</c:v>
                </c:pt>
                <c:pt idx="16">
                  <c:v>0.4688717428817944</c:v>
                </c:pt>
                <c:pt idx="17">
                  <c:v>0.46785479723899881</c:v>
                </c:pt>
                <c:pt idx="18">
                  <c:v>0.46776426229508172</c:v>
                </c:pt>
                <c:pt idx="19">
                  <c:v>0.47195064710957729</c:v>
                </c:pt>
                <c:pt idx="20">
                  <c:v>0.46679760138049997</c:v>
                </c:pt>
                <c:pt idx="21">
                  <c:v>0.4742521915444346</c:v>
                </c:pt>
                <c:pt idx="22">
                  <c:v>0.48203376186367591</c:v>
                </c:pt>
                <c:pt idx="23">
                  <c:v>0.4889436842105262</c:v>
                </c:pt>
                <c:pt idx="24">
                  <c:v>0.48816341673856739</c:v>
                </c:pt>
                <c:pt idx="25">
                  <c:v>0.48525610008628134</c:v>
                </c:pt>
                <c:pt idx="26">
                  <c:v>0.48415121656600513</c:v>
                </c:pt>
                <c:pt idx="27">
                  <c:v>0.4736113805004315</c:v>
                </c:pt>
                <c:pt idx="28">
                  <c:v>0.46423866264020708</c:v>
                </c:pt>
                <c:pt idx="29">
                  <c:v>0.46105517687661712</c:v>
                </c:pt>
                <c:pt idx="30">
                  <c:v>0.46870899050905962</c:v>
                </c:pt>
                <c:pt idx="31">
                  <c:v>0.48170990509059552</c:v>
                </c:pt>
                <c:pt idx="32">
                  <c:v>0.49852269197584115</c:v>
                </c:pt>
                <c:pt idx="33">
                  <c:v>0.51591905090595314</c:v>
                </c:pt>
                <c:pt idx="34">
                  <c:v>0.52510200172562549</c:v>
                </c:pt>
                <c:pt idx="35">
                  <c:v>0.52227585849870672</c:v>
                </c:pt>
                <c:pt idx="36">
                  <c:v>0.51220238999137169</c:v>
                </c:pt>
                <c:pt idx="37">
                  <c:v>0.50682630716134658</c:v>
                </c:pt>
                <c:pt idx="38">
                  <c:v>0.50096856773080178</c:v>
                </c:pt>
                <c:pt idx="39">
                  <c:v>0.51585837791199285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92-4750-8F59-54D70A1BFA3D}"/>
            </c:ext>
          </c:extLst>
        </c:ser>
        <c:ser>
          <c:idx val="2"/>
          <c:order val="2"/>
          <c:tx>
            <c:v>0.5-0.7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 39-40 data'!$H$6:$H$45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'Fig 39-40 data'!$K$6:$K$45</c:f>
              <c:numCache>
                <c:formatCode>General</c:formatCode>
                <c:ptCount val="40"/>
                <c:pt idx="0">
                  <c:v>0.82973529767040555</c:v>
                </c:pt>
                <c:pt idx="1">
                  <c:v>0.57472317515099225</c:v>
                </c:pt>
                <c:pt idx="2">
                  <c:v>0.45252197584124199</c:v>
                </c:pt>
                <c:pt idx="3">
                  <c:v>0.41580591889559931</c:v>
                </c:pt>
                <c:pt idx="4">
                  <c:v>0.41210688524590222</c:v>
                </c:pt>
                <c:pt idx="5">
                  <c:v>0.4181937100949093</c:v>
                </c:pt>
                <c:pt idx="6">
                  <c:v>0.43745440034512506</c:v>
                </c:pt>
                <c:pt idx="7">
                  <c:v>0.45918272648835284</c:v>
                </c:pt>
                <c:pt idx="8">
                  <c:v>0.46638344262295078</c:v>
                </c:pt>
                <c:pt idx="9">
                  <c:v>0.46323408110440051</c:v>
                </c:pt>
                <c:pt idx="10">
                  <c:v>0.46116374460742021</c:v>
                </c:pt>
                <c:pt idx="11">
                  <c:v>0.45105892148403781</c:v>
                </c:pt>
                <c:pt idx="12">
                  <c:v>0.45146421052631597</c:v>
                </c:pt>
                <c:pt idx="13">
                  <c:v>0.45470812769628971</c:v>
                </c:pt>
                <c:pt idx="14">
                  <c:v>0.45470812769628971</c:v>
                </c:pt>
                <c:pt idx="15">
                  <c:v>0.47520327868852436</c:v>
                </c:pt>
                <c:pt idx="16">
                  <c:v>0.4699342191544435</c:v>
                </c:pt>
                <c:pt idx="17">
                  <c:v>0.45891981880931776</c:v>
                </c:pt>
                <c:pt idx="18">
                  <c:v>0.45674524590163956</c:v>
                </c:pt>
                <c:pt idx="19">
                  <c:v>0.45691686798964626</c:v>
                </c:pt>
                <c:pt idx="20">
                  <c:v>0.45840000862812713</c:v>
                </c:pt>
                <c:pt idx="21">
                  <c:v>0.46729026747195868</c:v>
                </c:pt>
                <c:pt idx="22">
                  <c:v>0.47791622950819684</c:v>
                </c:pt>
                <c:pt idx="23">
                  <c:v>0.49044232959447792</c:v>
                </c:pt>
                <c:pt idx="24">
                  <c:v>0.49428541846419322</c:v>
                </c:pt>
                <c:pt idx="25">
                  <c:v>0.49581996548748969</c:v>
                </c:pt>
                <c:pt idx="26">
                  <c:v>0.48716982743744625</c:v>
                </c:pt>
                <c:pt idx="27">
                  <c:v>0.47739052631578938</c:v>
                </c:pt>
                <c:pt idx="28">
                  <c:v>0.46698798101811939</c:v>
                </c:pt>
                <c:pt idx="29">
                  <c:v>0.46815861087144112</c:v>
                </c:pt>
                <c:pt idx="30">
                  <c:v>0.48249186367558244</c:v>
                </c:pt>
                <c:pt idx="31">
                  <c:v>0.48556886971527141</c:v>
                </c:pt>
                <c:pt idx="32">
                  <c:v>0.48465001725625501</c:v>
                </c:pt>
                <c:pt idx="33">
                  <c:v>0.49830636755823932</c:v>
                </c:pt>
                <c:pt idx="34">
                  <c:v>0.49482945642795562</c:v>
                </c:pt>
                <c:pt idx="35">
                  <c:v>0.493762924935289</c:v>
                </c:pt>
                <c:pt idx="36">
                  <c:v>0.48211846419326937</c:v>
                </c:pt>
                <c:pt idx="37">
                  <c:v>0.45265061259706679</c:v>
                </c:pt>
                <c:pt idx="38">
                  <c:v>0.41775893011216497</c:v>
                </c:pt>
                <c:pt idx="39">
                  <c:v>0.40524194995685953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92-4750-8F59-54D70A1BFA3D}"/>
            </c:ext>
          </c:extLst>
        </c:ser>
        <c:ser>
          <c:idx val="3"/>
          <c:order val="3"/>
          <c:tx>
            <c:v>0.7-0.9</c:v>
          </c:tx>
          <c:spPr>
            <a:ln w="19050" cap="rnd">
              <a:solidFill>
                <a:srgbClr val="00B0F0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'Fig 39-40 data'!$H$6:$H$45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'Fig 39-40 data'!$L$6:$L$45</c:f>
              <c:numCache>
                <c:formatCode>General</c:formatCode>
                <c:ptCount val="40"/>
                <c:pt idx="0">
                  <c:v>0.79834226056945612</c:v>
                </c:pt>
                <c:pt idx="1">
                  <c:v>0.54062117342536697</c:v>
                </c:pt>
                <c:pt idx="2">
                  <c:v>0.43285008628127741</c:v>
                </c:pt>
                <c:pt idx="3">
                  <c:v>0.40298351164797219</c:v>
                </c:pt>
                <c:pt idx="4">
                  <c:v>0.4011872131147543</c:v>
                </c:pt>
                <c:pt idx="5">
                  <c:v>0.40988115616911136</c:v>
                </c:pt>
                <c:pt idx="6">
                  <c:v>0.41481506471095764</c:v>
                </c:pt>
                <c:pt idx="7">
                  <c:v>0.41672683347713546</c:v>
                </c:pt>
                <c:pt idx="8">
                  <c:v>0.41868221742881723</c:v>
                </c:pt>
                <c:pt idx="9">
                  <c:v>0.42439427955133796</c:v>
                </c:pt>
                <c:pt idx="10">
                  <c:v>0.43290940465918881</c:v>
                </c:pt>
                <c:pt idx="11">
                  <c:v>0.43894777394305406</c:v>
                </c:pt>
                <c:pt idx="12">
                  <c:v>0.43769202761000786</c:v>
                </c:pt>
                <c:pt idx="13">
                  <c:v>0.43826553062985318</c:v>
                </c:pt>
                <c:pt idx="14">
                  <c:v>0.43826553062985318</c:v>
                </c:pt>
                <c:pt idx="15">
                  <c:v>0.43354183779119893</c:v>
                </c:pt>
                <c:pt idx="16">
                  <c:v>0.43683498705780843</c:v>
                </c:pt>
                <c:pt idx="17">
                  <c:v>0.43414131147540919</c:v>
                </c:pt>
                <c:pt idx="18">
                  <c:v>0.44235082830025801</c:v>
                </c:pt>
                <c:pt idx="19">
                  <c:v>0.45169004314063754</c:v>
                </c:pt>
                <c:pt idx="20">
                  <c:v>0.45236831751509832</c:v>
                </c:pt>
                <c:pt idx="21">
                  <c:v>0.44855110440034451</c:v>
                </c:pt>
                <c:pt idx="22">
                  <c:v>0.45016248490077659</c:v>
                </c:pt>
                <c:pt idx="23">
                  <c:v>0.46288656600517764</c:v>
                </c:pt>
                <c:pt idx="24">
                  <c:v>0.4713045125107857</c:v>
                </c:pt>
                <c:pt idx="25">
                  <c:v>0.47048480586712615</c:v>
                </c:pt>
                <c:pt idx="26">
                  <c:v>0.47022678170836874</c:v>
                </c:pt>
                <c:pt idx="27">
                  <c:v>0.46032345987920659</c:v>
                </c:pt>
                <c:pt idx="28">
                  <c:v>0.44544657463330539</c:v>
                </c:pt>
                <c:pt idx="29">
                  <c:v>0.44462166522864449</c:v>
                </c:pt>
                <c:pt idx="30">
                  <c:v>0.4456141501294219</c:v>
                </c:pt>
                <c:pt idx="31">
                  <c:v>0.44865463330457284</c:v>
                </c:pt>
                <c:pt idx="32">
                  <c:v>0.46220415875754967</c:v>
                </c:pt>
                <c:pt idx="33">
                  <c:v>0.47426695427092264</c:v>
                </c:pt>
                <c:pt idx="34">
                  <c:v>0.47813316652286358</c:v>
                </c:pt>
                <c:pt idx="35">
                  <c:v>0.47728446074201936</c:v>
                </c:pt>
                <c:pt idx="36">
                  <c:v>0.48176459016393414</c:v>
                </c:pt>
                <c:pt idx="37">
                  <c:v>0.44523498705780873</c:v>
                </c:pt>
                <c:pt idx="38">
                  <c:v>0.41324527178602272</c:v>
                </c:pt>
                <c:pt idx="39">
                  <c:v>0.38663579810181198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992-4750-8F59-54D70A1BFA3D}"/>
            </c:ext>
          </c:extLst>
        </c:ser>
        <c:ser>
          <c:idx val="4"/>
          <c:order val="4"/>
          <c:tx>
            <c:v>Radial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data'!$E$7:$E$46</c:f>
              <c:numCache>
                <c:formatCode>General</c:formatCode>
                <c:ptCount val="40"/>
                <c:pt idx="0">
                  <c:v>0.81511427191166352</c:v>
                </c:pt>
                <c:pt idx="1">
                  <c:v>0.56745980331263068</c:v>
                </c:pt>
                <c:pt idx="2">
                  <c:v>0.45659242408557693</c:v>
                </c:pt>
                <c:pt idx="3">
                  <c:v>0.41373364389233946</c:v>
                </c:pt>
                <c:pt idx="4">
                  <c:v>0.40289989475500348</c:v>
                </c:pt>
                <c:pt idx="5">
                  <c:v>0.40567756901311325</c:v>
                </c:pt>
                <c:pt idx="6">
                  <c:v>0.41599254140786862</c:v>
                </c:pt>
                <c:pt idx="7">
                  <c:v>0.42880245514147625</c:v>
                </c:pt>
                <c:pt idx="8">
                  <c:v>0.43883163733609393</c:v>
                </c:pt>
                <c:pt idx="9">
                  <c:v>0.44373820565907524</c:v>
                </c:pt>
                <c:pt idx="10">
                  <c:v>0.44632697032436153</c:v>
                </c:pt>
                <c:pt idx="11">
                  <c:v>0.44287714803312656</c:v>
                </c:pt>
                <c:pt idx="12">
                  <c:v>0.44205764320220875</c:v>
                </c:pt>
                <c:pt idx="13">
                  <c:v>0.44408510179434219</c:v>
                </c:pt>
                <c:pt idx="14">
                  <c:v>0.44760498619737676</c:v>
                </c:pt>
                <c:pt idx="15">
                  <c:v>0.45044773119392517</c:v>
                </c:pt>
                <c:pt idx="16">
                  <c:v>0.45108299689440756</c:v>
                </c:pt>
                <c:pt idx="17">
                  <c:v>0.44980646997929669</c:v>
                </c:pt>
                <c:pt idx="18">
                  <c:v>0.45019221532091208</c:v>
                </c:pt>
                <c:pt idx="19">
                  <c:v>0.45370763112491269</c:v>
                </c:pt>
                <c:pt idx="20">
                  <c:v>0.45420626293995758</c:v>
                </c:pt>
                <c:pt idx="21">
                  <c:v>0.45520210144927487</c:v>
                </c:pt>
                <c:pt idx="22">
                  <c:v>0.45902930641821821</c:v>
                </c:pt>
                <c:pt idx="23">
                  <c:v>0.46725312456866769</c:v>
                </c:pt>
                <c:pt idx="24">
                  <c:v>0.4707199033816421</c:v>
                </c:pt>
                <c:pt idx="25">
                  <c:v>0.4682000983436847</c:v>
                </c:pt>
                <c:pt idx="26">
                  <c:v>0.46630712905452049</c:v>
                </c:pt>
                <c:pt idx="27">
                  <c:v>0.45890861973774899</c:v>
                </c:pt>
                <c:pt idx="28">
                  <c:v>0.45222241718426642</c:v>
                </c:pt>
                <c:pt idx="29">
                  <c:v>0.45382286059351201</c:v>
                </c:pt>
                <c:pt idx="30">
                  <c:v>0.46301071946169825</c:v>
                </c:pt>
                <c:pt idx="31">
                  <c:v>0.46747205831607941</c:v>
                </c:pt>
                <c:pt idx="32">
                  <c:v>0.4739894185645287</c:v>
                </c:pt>
                <c:pt idx="33">
                  <c:v>0.48304645790200246</c:v>
                </c:pt>
                <c:pt idx="34">
                  <c:v>0.48236561076604367</c:v>
                </c:pt>
                <c:pt idx="35">
                  <c:v>0.48047922705313956</c:v>
                </c:pt>
                <c:pt idx="36">
                  <c:v>0.47521817287784712</c:v>
                </c:pt>
                <c:pt idx="37">
                  <c:v>0.45462815389923977</c:v>
                </c:pt>
                <c:pt idx="38">
                  <c:v>0.43439547791580524</c:v>
                </c:pt>
                <c:pt idx="39">
                  <c:v>0.42697562801932437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992-4750-8F59-54D70A1BF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274335"/>
        <c:axId val="1924275583"/>
      </c:scatterChart>
      <c:valAx>
        <c:axId val="1924274335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reactor wall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275583"/>
        <c:crosses val="autoZero"/>
        <c:crossBetween val="midCat"/>
      </c:valAx>
      <c:valAx>
        <c:axId val="1924275583"/>
        <c:scaling>
          <c:orientation val="minMax"/>
          <c:max val="0.60000000000000009"/>
          <c:min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274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870384951881019"/>
          <c:y val="0.14633056284631094"/>
          <c:w val="0.35843066491688541"/>
          <c:h val="0.1967614464858559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 5S - 300-500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0.1-0.3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 39-40 data'!$O$6:$O$45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'Fig 39-40 data'!$P$6:$P$45</c:f>
              <c:numCache>
                <c:formatCode>General</c:formatCode>
                <c:ptCount val="40"/>
                <c:pt idx="0">
                  <c:v>0.90073266256590501</c:v>
                </c:pt>
                <c:pt idx="1">
                  <c:v>0.5965698242530757</c:v>
                </c:pt>
                <c:pt idx="2">
                  <c:v>0.43962674868189849</c:v>
                </c:pt>
                <c:pt idx="3">
                  <c:v>0.36779258347978877</c:v>
                </c:pt>
                <c:pt idx="4">
                  <c:v>0.35136564147627397</c:v>
                </c:pt>
                <c:pt idx="5">
                  <c:v>0.35675398066783826</c:v>
                </c:pt>
                <c:pt idx="6">
                  <c:v>0.37546342706502711</c:v>
                </c:pt>
                <c:pt idx="7">
                  <c:v>0.39736146748681928</c:v>
                </c:pt>
                <c:pt idx="8">
                  <c:v>0.41193826889279406</c:v>
                </c:pt>
                <c:pt idx="9">
                  <c:v>0.42087880492091384</c:v>
                </c:pt>
                <c:pt idx="10">
                  <c:v>0.42355106326889347</c:v>
                </c:pt>
                <c:pt idx="11">
                  <c:v>0.41637875219683629</c:v>
                </c:pt>
                <c:pt idx="12">
                  <c:v>0.40733640597539439</c:v>
                </c:pt>
                <c:pt idx="13">
                  <c:v>0.40505071177504459</c:v>
                </c:pt>
                <c:pt idx="14">
                  <c:v>0.4102853954305794</c:v>
                </c:pt>
                <c:pt idx="15">
                  <c:v>0.40831427065026377</c:v>
                </c:pt>
                <c:pt idx="16">
                  <c:v>0.41114952548330402</c:v>
                </c:pt>
                <c:pt idx="17">
                  <c:v>0.42151681898066795</c:v>
                </c:pt>
                <c:pt idx="18">
                  <c:v>0.44232950790861175</c:v>
                </c:pt>
                <c:pt idx="19">
                  <c:v>0.46071908611599327</c:v>
                </c:pt>
                <c:pt idx="20">
                  <c:v>0.45731809314587074</c:v>
                </c:pt>
                <c:pt idx="21">
                  <c:v>0.45151644991212675</c:v>
                </c:pt>
                <c:pt idx="22">
                  <c:v>0.448623005272408</c:v>
                </c:pt>
                <c:pt idx="23">
                  <c:v>0.43502094024604576</c:v>
                </c:pt>
                <c:pt idx="24">
                  <c:v>0.42680415641476266</c:v>
                </c:pt>
                <c:pt idx="25">
                  <c:v>0.43469365553602779</c:v>
                </c:pt>
                <c:pt idx="26">
                  <c:v>0.45685014938488577</c:v>
                </c:pt>
                <c:pt idx="27">
                  <c:v>0.45893794376098407</c:v>
                </c:pt>
                <c:pt idx="28">
                  <c:v>0.44726642355008772</c:v>
                </c:pt>
                <c:pt idx="29">
                  <c:v>0.43581639718804988</c:v>
                </c:pt>
                <c:pt idx="30">
                  <c:v>0.43635133567662598</c:v>
                </c:pt>
                <c:pt idx="31">
                  <c:v>0.43749455184534258</c:v>
                </c:pt>
                <c:pt idx="32">
                  <c:v>0.44861197715289969</c:v>
                </c:pt>
                <c:pt idx="33">
                  <c:v>0.44715107205623938</c:v>
                </c:pt>
                <c:pt idx="34">
                  <c:v>0.44423353251318098</c:v>
                </c:pt>
                <c:pt idx="35">
                  <c:v>0.4667982513181021</c:v>
                </c:pt>
                <c:pt idx="36">
                  <c:v>0.45485954305799609</c:v>
                </c:pt>
                <c:pt idx="37">
                  <c:v>0.42724758347978858</c:v>
                </c:pt>
                <c:pt idx="38">
                  <c:v>0.42060057996485045</c:v>
                </c:pt>
                <c:pt idx="39">
                  <c:v>0.43655151142355053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8F-44FD-8AD7-6FA802828583}"/>
            </c:ext>
          </c:extLst>
        </c:ser>
        <c:ser>
          <c:idx val="1"/>
          <c:order val="1"/>
          <c:tx>
            <c:v>0.3-0.5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 39-40 data'!$O$6:$O$45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'Fig 39-40 data'!$Q$6:$Q$45</c:f>
              <c:numCache>
                <c:formatCode>General</c:formatCode>
                <c:ptCount val="40"/>
                <c:pt idx="0">
                  <c:v>0.87684280070237053</c:v>
                </c:pt>
                <c:pt idx="1">
                  <c:v>0.57284453028972737</c:v>
                </c:pt>
                <c:pt idx="2">
                  <c:v>0.41880059701492539</c:v>
                </c:pt>
                <c:pt idx="3">
                  <c:v>0.35676258121158921</c:v>
                </c:pt>
                <c:pt idx="4">
                  <c:v>0.34315159789288896</c:v>
                </c:pt>
                <c:pt idx="5">
                  <c:v>0.34717128182616253</c:v>
                </c:pt>
                <c:pt idx="6">
                  <c:v>0.35645322212467079</c:v>
                </c:pt>
                <c:pt idx="7">
                  <c:v>0.3701451887620717</c:v>
                </c:pt>
                <c:pt idx="8">
                  <c:v>0.3914835206321341</c:v>
                </c:pt>
                <c:pt idx="9">
                  <c:v>0.40672321334504002</c:v>
                </c:pt>
                <c:pt idx="10">
                  <c:v>0.40399844600526813</c:v>
                </c:pt>
                <c:pt idx="11">
                  <c:v>0.39966149253731331</c:v>
                </c:pt>
                <c:pt idx="12">
                  <c:v>0.40242517120280924</c:v>
                </c:pt>
                <c:pt idx="13">
                  <c:v>0.40061473222124655</c:v>
                </c:pt>
                <c:pt idx="14">
                  <c:v>0.40300597892888546</c:v>
                </c:pt>
                <c:pt idx="15">
                  <c:v>0.39676215978928803</c:v>
                </c:pt>
                <c:pt idx="16">
                  <c:v>0.38439513608428449</c:v>
                </c:pt>
                <c:pt idx="17">
                  <c:v>0.38080172080772628</c:v>
                </c:pt>
                <c:pt idx="18">
                  <c:v>0.38822769095697829</c:v>
                </c:pt>
                <c:pt idx="19">
                  <c:v>0.39989460052677883</c:v>
                </c:pt>
                <c:pt idx="20">
                  <c:v>0.41859453028972787</c:v>
                </c:pt>
                <c:pt idx="21">
                  <c:v>0.43167771729587456</c:v>
                </c:pt>
                <c:pt idx="22">
                  <c:v>0.42889424056189618</c:v>
                </c:pt>
                <c:pt idx="23">
                  <c:v>0.42414003511852444</c:v>
                </c:pt>
                <c:pt idx="24">
                  <c:v>0.42331172958735763</c:v>
                </c:pt>
                <c:pt idx="25">
                  <c:v>0.41917483757682122</c:v>
                </c:pt>
                <c:pt idx="26">
                  <c:v>0.41907213345039551</c:v>
                </c:pt>
                <c:pt idx="27">
                  <c:v>0.40937217734855147</c:v>
                </c:pt>
                <c:pt idx="28">
                  <c:v>0.41285718173836727</c:v>
                </c:pt>
                <c:pt idx="29">
                  <c:v>0.42424943810359977</c:v>
                </c:pt>
                <c:pt idx="30">
                  <c:v>0.43007287971905117</c:v>
                </c:pt>
                <c:pt idx="31">
                  <c:v>0.43704213345039428</c:v>
                </c:pt>
                <c:pt idx="32">
                  <c:v>0.45281726075504791</c:v>
                </c:pt>
                <c:pt idx="33">
                  <c:v>0.44928660228270512</c:v>
                </c:pt>
                <c:pt idx="34">
                  <c:v>0.43434337137840273</c:v>
                </c:pt>
                <c:pt idx="35">
                  <c:v>0.41307869183494345</c:v>
                </c:pt>
                <c:pt idx="36">
                  <c:v>0.41073414398595209</c:v>
                </c:pt>
                <c:pt idx="37">
                  <c:v>0.40794769973661099</c:v>
                </c:pt>
                <c:pt idx="38">
                  <c:v>0.3963857857769974</c:v>
                </c:pt>
                <c:pt idx="39">
                  <c:v>0.42222236172080707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8F-44FD-8AD7-6FA802828583}"/>
            </c:ext>
          </c:extLst>
        </c:ser>
        <c:ser>
          <c:idx val="2"/>
          <c:order val="2"/>
          <c:tx>
            <c:v>0.5-0.7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 39-40 data'!$O$6:$O$45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'Fig 39-40 data'!$R$6:$R$45</c:f>
              <c:numCache>
                <c:formatCode>General</c:formatCode>
                <c:ptCount val="40"/>
                <c:pt idx="0">
                  <c:v>0.91597308165057068</c:v>
                </c:pt>
                <c:pt idx="1">
                  <c:v>0.63494937664618123</c:v>
                </c:pt>
                <c:pt idx="2">
                  <c:v>0.46517064969271255</c:v>
                </c:pt>
                <c:pt idx="3">
                  <c:v>0.38602618086040424</c:v>
                </c:pt>
                <c:pt idx="4">
                  <c:v>0.36424044776119485</c:v>
                </c:pt>
                <c:pt idx="5">
                  <c:v>0.36641074626865666</c:v>
                </c:pt>
                <c:pt idx="6">
                  <c:v>0.38616172958735745</c:v>
                </c:pt>
                <c:pt idx="7">
                  <c:v>0.41100071115013237</c:v>
                </c:pt>
                <c:pt idx="8">
                  <c:v>0.43295358208955242</c:v>
                </c:pt>
                <c:pt idx="9">
                  <c:v>0.44401955223880479</c:v>
                </c:pt>
                <c:pt idx="10">
                  <c:v>0.44309445127304609</c:v>
                </c:pt>
                <c:pt idx="11">
                  <c:v>0.43298431957857858</c:v>
                </c:pt>
                <c:pt idx="12">
                  <c:v>0.4266984723441628</c:v>
                </c:pt>
                <c:pt idx="13">
                  <c:v>0.4337352063213345</c:v>
                </c:pt>
                <c:pt idx="14">
                  <c:v>0.4337352063213345</c:v>
                </c:pt>
                <c:pt idx="15">
                  <c:v>0.4401747497805078</c:v>
                </c:pt>
                <c:pt idx="16">
                  <c:v>0.43059657594381034</c:v>
                </c:pt>
                <c:pt idx="17">
                  <c:v>0.42060928884986831</c:v>
                </c:pt>
                <c:pt idx="18">
                  <c:v>0.42247040386303814</c:v>
                </c:pt>
                <c:pt idx="19">
                  <c:v>0.42903852502194917</c:v>
                </c:pt>
                <c:pt idx="20">
                  <c:v>0.44121308165057138</c:v>
                </c:pt>
                <c:pt idx="21">
                  <c:v>0.44878778753292331</c:v>
                </c:pt>
                <c:pt idx="22">
                  <c:v>0.45041395961369668</c:v>
                </c:pt>
                <c:pt idx="23">
                  <c:v>0.45272057945566324</c:v>
                </c:pt>
                <c:pt idx="24">
                  <c:v>0.45217172958735719</c:v>
                </c:pt>
                <c:pt idx="25">
                  <c:v>0.44513580333625952</c:v>
                </c:pt>
                <c:pt idx="26">
                  <c:v>0.43733304653204558</c:v>
                </c:pt>
                <c:pt idx="27">
                  <c:v>0.4376460579455661</c:v>
                </c:pt>
                <c:pt idx="28">
                  <c:v>0.44908772607550501</c:v>
                </c:pt>
                <c:pt idx="29">
                  <c:v>0.45907057067603058</c:v>
                </c:pt>
                <c:pt idx="30">
                  <c:v>0.46788222124670731</c:v>
                </c:pt>
                <c:pt idx="31">
                  <c:v>0.47010775241439889</c:v>
                </c:pt>
                <c:pt idx="32">
                  <c:v>0.47364293239683947</c:v>
                </c:pt>
                <c:pt idx="33">
                  <c:v>0.46934956979806797</c:v>
                </c:pt>
                <c:pt idx="34">
                  <c:v>0.453724670763828</c:v>
                </c:pt>
                <c:pt idx="35">
                  <c:v>0.44497410886742805</c:v>
                </c:pt>
                <c:pt idx="36">
                  <c:v>0.44305122036874445</c:v>
                </c:pt>
                <c:pt idx="37">
                  <c:v>0.4216070851624234</c:v>
                </c:pt>
                <c:pt idx="38">
                  <c:v>0.44222884108867411</c:v>
                </c:pt>
                <c:pt idx="39">
                  <c:v>0.46878539947322279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8F-44FD-8AD7-6FA802828583}"/>
            </c:ext>
          </c:extLst>
        </c:ser>
        <c:ser>
          <c:idx val="3"/>
          <c:order val="3"/>
          <c:tx>
            <c:v>0.7-0.9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 39-40 data'!$O$6:$O$45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'Fig 39-40 data'!$S$6:$S$45</c:f>
              <c:numCache>
                <c:formatCode>General</c:formatCode>
                <c:ptCount val="40"/>
                <c:pt idx="0">
                  <c:v>0.90141070298769765</c:v>
                </c:pt>
                <c:pt idx="1">
                  <c:v>0.59628006151142321</c:v>
                </c:pt>
                <c:pt idx="2">
                  <c:v>0.43184629173989419</c:v>
                </c:pt>
                <c:pt idx="3">
                  <c:v>0.36266959578207447</c:v>
                </c:pt>
                <c:pt idx="4">
                  <c:v>0.34592902460456926</c:v>
                </c:pt>
                <c:pt idx="5">
                  <c:v>0.35513619507908684</c:v>
                </c:pt>
                <c:pt idx="6">
                  <c:v>0.3780241036906849</c:v>
                </c:pt>
                <c:pt idx="7">
                  <c:v>0.40346537785588715</c:v>
                </c:pt>
                <c:pt idx="8">
                  <c:v>0.42398358523725804</c:v>
                </c:pt>
                <c:pt idx="9">
                  <c:v>0.42179368189806665</c:v>
                </c:pt>
                <c:pt idx="10">
                  <c:v>0.41064333040421802</c:v>
                </c:pt>
                <c:pt idx="11">
                  <c:v>0.40065396309314644</c:v>
                </c:pt>
                <c:pt idx="12">
                  <c:v>0.39615878734622079</c:v>
                </c:pt>
                <c:pt idx="13">
                  <c:v>0.39710230228471011</c:v>
                </c:pt>
                <c:pt idx="14">
                  <c:v>0.39710230228471011</c:v>
                </c:pt>
                <c:pt idx="15">
                  <c:v>0.40589805799648454</c:v>
                </c:pt>
                <c:pt idx="16">
                  <c:v>0.40824165202108942</c:v>
                </c:pt>
                <c:pt idx="17">
                  <c:v>0.41411518453427104</c:v>
                </c:pt>
                <c:pt idx="18">
                  <c:v>0.41969479789103764</c:v>
                </c:pt>
                <c:pt idx="19">
                  <c:v>0.41389783831283011</c:v>
                </c:pt>
                <c:pt idx="20">
                  <c:v>0.4091958699472758</c:v>
                </c:pt>
                <c:pt idx="21">
                  <c:v>0.40825898066783933</c:v>
                </c:pt>
                <c:pt idx="22">
                  <c:v>0.41203434973637809</c:v>
                </c:pt>
                <c:pt idx="23">
                  <c:v>0.42068906854130028</c:v>
                </c:pt>
                <c:pt idx="24">
                  <c:v>0.43081986818980639</c:v>
                </c:pt>
                <c:pt idx="25">
                  <c:v>0.43039457820738197</c:v>
                </c:pt>
                <c:pt idx="26">
                  <c:v>0.42564989455184521</c:v>
                </c:pt>
                <c:pt idx="27">
                  <c:v>0.42169370826010649</c:v>
                </c:pt>
                <c:pt idx="28">
                  <c:v>0.43284277680140698</c:v>
                </c:pt>
                <c:pt idx="29">
                  <c:v>0.44763224956063247</c:v>
                </c:pt>
                <c:pt idx="30">
                  <c:v>0.45212432337434083</c:v>
                </c:pt>
                <c:pt idx="31">
                  <c:v>0.45216405096660817</c:v>
                </c:pt>
                <c:pt idx="32">
                  <c:v>0.44637978910369036</c:v>
                </c:pt>
                <c:pt idx="33">
                  <c:v>0.44141662565905099</c:v>
                </c:pt>
                <c:pt idx="34">
                  <c:v>0.43624308435852316</c:v>
                </c:pt>
                <c:pt idx="35">
                  <c:v>0.45155751318101872</c:v>
                </c:pt>
                <c:pt idx="36">
                  <c:v>0.44141139718804867</c:v>
                </c:pt>
                <c:pt idx="37">
                  <c:v>0.43715681019332114</c:v>
                </c:pt>
                <c:pt idx="38">
                  <c:v>0.43990186291739847</c:v>
                </c:pt>
                <c:pt idx="39">
                  <c:v>0.41726615992970223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18F-44FD-8AD7-6FA802828583}"/>
            </c:ext>
          </c:extLst>
        </c:ser>
        <c:ser>
          <c:idx val="4"/>
          <c:order val="4"/>
          <c:tx>
            <c:v>Radial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data'!$F$7:$F$46</c:f>
              <c:numCache>
                <c:formatCode>General</c:formatCode>
                <c:ptCount val="40"/>
                <c:pt idx="0">
                  <c:v>0.89737192341471983</c:v>
                </c:pt>
                <c:pt idx="1">
                  <c:v>0.6003816546636217</c:v>
                </c:pt>
                <c:pt idx="2">
                  <c:v>0.43966108730019071</c:v>
                </c:pt>
                <c:pt idx="3">
                  <c:v>0.36828865273142275</c:v>
                </c:pt>
                <c:pt idx="4">
                  <c:v>0.3503771139996445</c:v>
                </c:pt>
                <c:pt idx="5">
                  <c:v>0.35634159142806981</c:v>
                </c:pt>
                <c:pt idx="6">
                  <c:v>0.37369452485508214</c:v>
                </c:pt>
                <c:pt idx="7">
                  <c:v>0.39502508694888533</c:v>
                </c:pt>
                <c:pt idx="8">
                  <c:v>0.41484924995608596</c:v>
                </c:pt>
                <c:pt idx="9">
                  <c:v>0.42300948006323658</c:v>
                </c:pt>
                <c:pt idx="10">
                  <c:v>0.42115244510802691</c:v>
                </c:pt>
                <c:pt idx="11">
                  <c:v>0.41354771649393923</c:v>
                </c:pt>
                <c:pt idx="12">
                  <c:v>0.4080673599156876</c:v>
                </c:pt>
                <c:pt idx="13">
                  <c:v>0.40596628491129094</c:v>
                </c:pt>
                <c:pt idx="14">
                  <c:v>0.40899798524503717</c:v>
                </c:pt>
                <c:pt idx="15">
                  <c:v>0.41330797119269141</c:v>
                </c:pt>
                <c:pt idx="16">
                  <c:v>0.41392359915685872</c:v>
                </c:pt>
                <c:pt idx="17">
                  <c:v>0.41563041805726259</c:v>
                </c:pt>
                <c:pt idx="18">
                  <c:v>0.42138339715440198</c:v>
                </c:pt>
                <c:pt idx="19">
                  <c:v>0.42582361672228936</c:v>
                </c:pt>
                <c:pt idx="20">
                  <c:v>0.42548917618127519</c:v>
                </c:pt>
                <c:pt idx="21">
                  <c:v>0.42667011768839008</c:v>
                </c:pt>
                <c:pt idx="22">
                  <c:v>0.42673379588968807</c:v>
                </c:pt>
                <c:pt idx="23">
                  <c:v>0.42469073247848371</c:v>
                </c:pt>
                <c:pt idx="24">
                  <c:v>0.42573017916739864</c:v>
                </c:pt>
                <c:pt idx="25">
                  <c:v>0.42626571754786008</c:v>
                </c:pt>
                <c:pt idx="26">
                  <c:v>0.42826860179167375</c:v>
                </c:pt>
                <c:pt idx="27">
                  <c:v>0.42767723344457992</c:v>
                </c:pt>
                <c:pt idx="28">
                  <c:v>0.43574416652029035</c:v>
                </c:pt>
                <c:pt idx="29">
                  <c:v>0.44277961180397019</c:v>
                </c:pt>
                <c:pt idx="30">
                  <c:v>0.44784395222202716</c:v>
                </c:pt>
                <c:pt idx="31">
                  <c:v>0.4482463182856124</c:v>
                </c:pt>
                <c:pt idx="32">
                  <c:v>0.44903013174073303</c:v>
                </c:pt>
                <c:pt idx="33">
                  <c:v>0.44049545406639612</c:v>
                </c:pt>
                <c:pt idx="34">
                  <c:v>0.43249935886176005</c:v>
                </c:pt>
                <c:pt idx="35">
                  <c:v>0.4333612401194471</c:v>
                </c:pt>
                <c:pt idx="36">
                  <c:v>0.43035724047075485</c:v>
                </c:pt>
                <c:pt idx="37">
                  <c:v>0.42084918320744868</c:v>
                </c:pt>
                <c:pt idx="38">
                  <c:v>0.42952774284208717</c:v>
                </c:pt>
                <c:pt idx="39">
                  <c:v>0.44514396978745852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8F-44FD-8AD7-6FA802828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115455"/>
        <c:axId val="571141247"/>
      </c:scatterChart>
      <c:valAx>
        <c:axId val="571115455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reactor wall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141247"/>
        <c:crosses val="autoZero"/>
        <c:crossBetween val="midCat"/>
      </c:valAx>
      <c:valAx>
        <c:axId val="571141247"/>
        <c:scaling>
          <c:orientation val="minMax"/>
          <c:max val="0.60000000000000009"/>
          <c:min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115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759273840769906"/>
          <c:y val="0.14170093321668131"/>
          <c:w val="0.36185170603674538"/>
          <c:h val="0.2888546223388743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300-500 </a:t>
            </a:r>
            <a:r>
              <a:rPr lang="el-GR"/>
              <a:t>µ</a:t>
            </a:r>
            <a:r>
              <a:rPr lang="en-GB"/>
              <a:t>m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</c:v>
          </c:tx>
          <c:spPr>
            <a:ln w="19050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data'!$E$7:$E$46</c:f>
              <c:numCache>
                <c:formatCode>General</c:formatCode>
                <c:ptCount val="40"/>
                <c:pt idx="0">
                  <c:v>0.81511427191166352</c:v>
                </c:pt>
                <c:pt idx="1">
                  <c:v>0.56745980331263068</c:v>
                </c:pt>
                <c:pt idx="2">
                  <c:v>0.45659242408557693</c:v>
                </c:pt>
                <c:pt idx="3">
                  <c:v>0.41373364389233946</c:v>
                </c:pt>
                <c:pt idx="4">
                  <c:v>0.40289989475500348</c:v>
                </c:pt>
                <c:pt idx="5">
                  <c:v>0.40567756901311325</c:v>
                </c:pt>
                <c:pt idx="6">
                  <c:v>0.41599254140786862</c:v>
                </c:pt>
                <c:pt idx="7">
                  <c:v>0.42880245514147625</c:v>
                </c:pt>
                <c:pt idx="8">
                  <c:v>0.43883163733609393</c:v>
                </c:pt>
                <c:pt idx="9">
                  <c:v>0.44373820565907524</c:v>
                </c:pt>
                <c:pt idx="10">
                  <c:v>0.44632697032436153</c:v>
                </c:pt>
                <c:pt idx="11">
                  <c:v>0.44287714803312656</c:v>
                </c:pt>
                <c:pt idx="12">
                  <c:v>0.44205764320220875</c:v>
                </c:pt>
                <c:pt idx="13">
                  <c:v>0.44408510179434219</c:v>
                </c:pt>
                <c:pt idx="14">
                  <c:v>0.44760498619737676</c:v>
                </c:pt>
                <c:pt idx="15">
                  <c:v>0.45044773119392517</c:v>
                </c:pt>
                <c:pt idx="16">
                  <c:v>0.45108299689440756</c:v>
                </c:pt>
                <c:pt idx="17">
                  <c:v>0.44980646997929669</c:v>
                </c:pt>
                <c:pt idx="18">
                  <c:v>0.45019221532091208</c:v>
                </c:pt>
                <c:pt idx="19">
                  <c:v>0.45370763112491269</c:v>
                </c:pt>
                <c:pt idx="20">
                  <c:v>0.45420626293995758</c:v>
                </c:pt>
                <c:pt idx="21">
                  <c:v>0.45520210144927487</c:v>
                </c:pt>
                <c:pt idx="22">
                  <c:v>0.45902930641821821</c:v>
                </c:pt>
                <c:pt idx="23">
                  <c:v>0.46725312456866769</c:v>
                </c:pt>
                <c:pt idx="24">
                  <c:v>0.4707199033816421</c:v>
                </c:pt>
                <c:pt idx="25">
                  <c:v>0.4682000983436847</c:v>
                </c:pt>
                <c:pt idx="26">
                  <c:v>0.46630712905452049</c:v>
                </c:pt>
                <c:pt idx="27">
                  <c:v>0.45890861973774899</c:v>
                </c:pt>
                <c:pt idx="28">
                  <c:v>0.45222241718426642</c:v>
                </c:pt>
                <c:pt idx="29">
                  <c:v>0.45382286059351201</c:v>
                </c:pt>
                <c:pt idx="30">
                  <c:v>0.46301071946169825</c:v>
                </c:pt>
                <c:pt idx="31">
                  <c:v>0.46747205831607941</c:v>
                </c:pt>
                <c:pt idx="32">
                  <c:v>0.4739894185645287</c:v>
                </c:pt>
                <c:pt idx="33">
                  <c:v>0.48304645790200246</c:v>
                </c:pt>
                <c:pt idx="34">
                  <c:v>0.48236561076604367</c:v>
                </c:pt>
                <c:pt idx="35">
                  <c:v>0.48047922705313956</c:v>
                </c:pt>
                <c:pt idx="36">
                  <c:v>0.47521817287784712</c:v>
                </c:pt>
                <c:pt idx="37">
                  <c:v>0.45462815389923977</c:v>
                </c:pt>
                <c:pt idx="38">
                  <c:v>0.43439547791580524</c:v>
                </c:pt>
                <c:pt idx="39">
                  <c:v>0.42697562801932437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2F-40C8-B860-68D2883C4ACE}"/>
            </c:ext>
          </c:extLst>
        </c:ser>
        <c:ser>
          <c:idx val="1"/>
          <c:order val="1"/>
          <c:tx>
            <c:v>5S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data'!$F$7:$F$46</c:f>
              <c:numCache>
                <c:formatCode>General</c:formatCode>
                <c:ptCount val="40"/>
                <c:pt idx="0">
                  <c:v>0.89737192341471983</c:v>
                </c:pt>
                <c:pt idx="1">
                  <c:v>0.6003816546636217</c:v>
                </c:pt>
                <c:pt idx="2">
                  <c:v>0.43966108730019071</c:v>
                </c:pt>
                <c:pt idx="3">
                  <c:v>0.36828865273142275</c:v>
                </c:pt>
                <c:pt idx="4">
                  <c:v>0.3503771139996445</c:v>
                </c:pt>
                <c:pt idx="5">
                  <c:v>0.35634159142806981</c:v>
                </c:pt>
                <c:pt idx="6">
                  <c:v>0.37369452485508214</c:v>
                </c:pt>
                <c:pt idx="7">
                  <c:v>0.39502508694888533</c:v>
                </c:pt>
                <c:pt idx="8">
                  <c:v>0.41484924995608596</c:v>
                </c:pt>
                <c:pt idx="9">
                  <c:v>0.42300948006323658</c:v>
                </c:pt>
                <c:pt idx="10">
                  <c:v>0.42115244510802691</c:v>
                </c:pt>
                <c:pt idx="11">
                  <c:v>0.41354771649393923</c:v>
                </c:pt>
                <c:pt idx="12">
                  <c:v>0.4080673599156876</c:v>
                </c:pt>
                <c:pt idx="13">
                  <c:v>0.40596628491129094</c:v>
                </c:pt>
                <c:pt idx="14">
                  <c:v>0.40899798524503717</c:v>
                </c:pt>
                <c:pt idx="15">
                  <c:v>0.41330797119269141</c:v>
                </c:pt>
                <c:pt idx="16">
                  <c:v>0.41392359915685872</c:v>
                </c:pt>
                <c:pt idx="17">
                  <c:v>0.41563041805726259</c:v>
                </c:pt>
                <c:pt idx="18">
                  <c:v>0.42138339715440198</c:v>
                </c:pt>
                <c:pt idx="19">
                  <c:v>0.42582361672228936</c:v>
                </c:pt>
                <c:pt idx="20">
                  <c:v>0.42548917618127519</c:v>
                </c:pt>
                <c:pt idx="21">
                  <c:v>0.42667011768839008</c:v>
                </c:pt>
                <c:pt idx="22">
                  <c:v>0.42673379588968807</c:v>
                </c:pt>
                <c:pt idx="23">
                  <c:v>0.42469073247848371</c:v>
                </c:pt>
                <c:pt idx="24">
                  <c:v>0.42573017916739864</c:v>
                </c:pt>
                <c:pt idx="25">
                  <c:v>0.42626571754786008</c:v>
                </c:pt>
                <c:pt idx="26">
                  <c:v>0.42826860179167375</c:v>
                </c:pt>
                <c:pt idx="27">
                  <c:v>0.42767723344457992</c:v>
                </c:pt>
                <c:pt idx="28">
                  <c:v>0.43574416652029035</c:v>
                </c:pt>
                <c:pt idx="29">
                  <c:v>0.44277961180397019</c:v>
                </c:pt>
                <c:pt idx="30">
                  <c:v>0.44784395222202716</c:v>
                </c:pt>
                <c:pt idx="31">
                  <c:v>0.4482463182856124</c:v>
                </c:pt>
                <c:pt idx="32">
                  <c:v>0.44903013174073303</c:v>
                </c:pt>
                <c:pt idx="33">
                  <c:v>0.44049545406639612</c:v>
                </c:pt>
                <c:pt idx="34">
                  <c:v>0.43249935886176005</c:v>
                </c:pt>
                <c:pt idx="35">
                  <c:v>0.4333612401194471</c:v>
                </c:pt>
                <c:pt idx="36">
                  <c:v>0.43035724047075485</c:v>
                </c:pt>
                <c:pt idx="37">
                  <c:v>0.42084918320744868</c:v>
                </c:pt>
                <c:pt idx="38">
                  <c:v>0.42952774284208717</c:v>
                </c:pt>
                <c:pt idx="39">
                  <c:v>0.44514396978745852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2F-40C8-B860-68D2883C4ACE}"/>
            </c:ext>
          </c:extLst>
        </c:ser>
        <c:ser>
          <c:idx val="2"/>
          <c:order val="2"/>
          <c:tx>
            <c:v>de Klerk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'Porosity data'!$V$10:$V$50</c:f>
              <c:numCache>
                <c:formatCode>General</c:formatCode>
                <c:ptCount val="41"/>
                <c:pt idx="0">
                  <c:v>0</c:v>
                </c:pt>
                <c:pt idx="1">
                  <c:v>5.0000000000000044E-2</c:v>
                </c:pt>
                <c:pt idx="2">
                  <c:v>0.10000000000000009</c:v>
                </c:pt>
                <c:pt idx="3">
                  <c:v>0.14999999999999991</c:v>
                </c:pt>
                <c:pt idx="4">
                  <c:v>0.19999999999999996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0.35000000000000009</c:v>
                </c:pt>
                <c:pt idx="8">
                  <c:v>0.39999999999999991</c:v>
                </c:pt>
                <c:pt idx="9">
                  <c:v>0.44999999999999996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1.0000000000000009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'Porosity data'!$X$10:$X$50</c:f>
              <c:numCache>
                <c:formatCode>General</c:formatCode>
                <c:ptCount val="41"/>
                <c:pt idx="0">
                  <c:v>1</c:v>
                </c:pt>
                <c:pt idx="1">
                  <c:v>0.7350683837274532</c:v>
                </c:pt>
                <c:pt idx="2">
                  <c:v>0.52784935827444979</c:v>
                </c:pt>
                <c:pt idx="3">
                  <c:v>0.37834292364099031</c:v>
                </c:pt>
                <c:pt idx="4">
                  <c:v>0.28654907982707356</c:v>
                </c:pt>
                <c:pt idx="5">
                  <c:v>0.25246782683269997</c:v>
                </c:pt>
                <c:pt idx="6">
                  <c:v>0.37771966354280878</c:v>
                </c:pt>
                <c:pt idx="7">
                  <c:v>0.51205963717149638</c:v>
                </c:pt>
                <c:pt idx="8">
                  <c:v>0.62813644003634395</c:v>
                </c:pt>
                <c:pt idx="9">
                  <c:v>0.65150645576649613</c:v>
                </c:pt>
                <c:pt idx="10">
                  <c:v>0.5756556747369983</c:v>
                </c:pt>
                <c:pt idx="11">
                  <c:v>0.45718184738311718</c:v>
                </c:pt>
                <c:pt idx="12">
                  <c:v>0.37225537265531039</c:v>
                </c:pt>
                <c:pt idx="13">
                  <c:v>0.36654316531465769</c:v>
                </c:pt>
                <c:pt idx="14">
                  <c:v>0.43066953517474282</c:v>
                </c:pt>
                <c:pt idx="15">
                  <c:v>0.51319300783972421</c:v>
                </c:pt>
                <c:pt idx="16">
                  <c:v>0.558127480529094</c:v>
                </c:pt>
                <c:pt idx="17">
                  <c:v>0.54041918679164014</c:v>
                </c:pt>
                <c:pt idx="18">
                  <c:v>0.47752404394850867</c:v>
                </c:pt>
                <c:pt idx="19">
                  <c:v>0.41297498912996511</c:v>
                </c:pt>
                <c:pt idx="20">
                  <c:v>0.38582875587193621</c:v>
                </c:pt>
                <c:pt idx="21">
                  <c:v>0.40687955777699958</c:v>
                </c:pt>
                <c:pt idx="22">
                  <c:v>0.45559087649246066</c:v>
                </c:pt>
                <c:pt idx="23">
                  <c:v>0.49696346740281877</c:v>
                </c:pt>
                <c:pt idx="24">
                  <c:v>0.50522852043410571</c:v>
                </c:pt>
                <c:pt idx="25">
                  <c:v>0.47870461217303134</c:v>
                </c:pt>
                <c:pt idx="26">
                  <c:v>0.43770388855417675</c:v>
                </c:pt>
                <c:pt idx="27">
                  <c:v>0.40899778140177834</c:v>
                </c:pt>
                <c:pt idx="28">
                  <c:v>0.40827655284438591</c:v>
                </c:pt>
                <c:pt idx="29">
                  <c:v>0.43180059185354919</c:v>
                </c:pt>
                <c:pt idx="30">
                  <c:v>0.46125348442470548</c:v>
                </c:pt>
                <c:pt idx="31">
                  <c:v>0.47705354636910707</c:v>
                </c:pt>
                <c:pt idx="32">
                  <c:v>0.47072335900141299</c:v>
                </c:pt>
                <c:pt idx="33">
                  <c:v>0.44872696687127916</c:v>
                </c:pt>
                <c:pt idx="34">
                  <c:v>0.42649189671126331</c:v>
                </c:pt>
                <c:pt idx="35">
                  <c:v>0.41762011429160312</c:v>
                </c:pt>
                <c:pt idx="36">
                  <c:v>0.42564099629234264</c:v>
                </c:pt>
                <c:pt idx="37">
                  <c:v>0.44311793021327428</c:v>
                </c:pt>
                <c:pt idx="38">
                  <c:v>0.45770906646228682</c:v>
                </c:pt>
                <c:pt idx="39">
                  <c:v>0.46049856625796731</c:v>
                </c:pt>
                <c:pt idx="40">
                  <c:v>0.4511081798133772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2F-40C8-B860-68D2883C4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28271"/>
        <c:axId val="49731183"/>
      </c:scatterChart>
      <c:valAx>
        <c:axId val="49728271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reactor wall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31183"/>
        <c:crosses val="autoZero"/>
        <c:crossBetween val="midCat"/>
      </c:valAx>
      <c:valAx>
        <c:axId val="49731183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282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112489063867018"/>
          <c:y val="0.54687445319335082"/>
          <c:w val="0.3033195538057743"/>
          <c:h val="0.2349547973170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300-500 µm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</c:v>
          </c:tx>
          <c:spPr>
            <a:ln w="19050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data'!$J$7:$J$46</c:f>
              <c:numCache>
                <c:formatCode>General</c:formatCode>
                <c:ptCount val="40"/>
                <c:pt idx="0">
                  <c:v>0.85214392148674034</c:v>
                </c:pt>
                <c:pt idx="1">
                  <c:v>0.62868563583211579</c:v>
                </c:pt>
                <c:pt idx="2">
                  <c:v>0.48857822301106629</c:v>
                </c:pt>
                <c:pt idx="3">
                  <c:v>0.41062749008143656</c:v>
                </c:pt>
                <c:pt idx="4">
                  <c:v>0.37215125704739982</c:v>
                </c:pt>
                <c:pt idx="5">
                  <c:v>0.35453918772186271</c:v>
                </c:pt>
                <c:pt idx="6">
                  <c:v>0.35129181875130638</c:v>
                </c:pt>
                <c:pt idx="7">
                  <c:v>0.35553479432031537</c:v>
                </c:pt>
                <c:pt idx="8">
                  <c:v>0.36490796408436116</c:v>
                </c:pt>
                <c:pt idx="9">
                  <c:v>0.37572998955940612</c:v>
                </c:pt>
                <c:pt idx="10">
                  <c:v>0.39384695343495546</c:v>
                </c:pt>
                <c:pt idx="11">
                  <c:v>0.41033445604510427</c:v>
                </c:pt>
                <c:pt idx="12">
                  <c:v>0.42019266026312047</c:v>
                </c:pt>
                <c:pt idx="13">
                  <c:v>0.4234262246815606</c:v>
                </c:pt>
                <c:pt idx="14">
                  <c:v>0.4257792127792861</c:v>
                </c:pt>
                <c:pt idx="15">
                  <c:v>0.41804529338066515</c:v>
                </c:pt>
                <c:pt idx="16">
                  <c:v>0.41019273334725498</c:v>
                </c:pt>
                <c:pt idx="17">
                  <c:v>0.4027442075589906</c:v>
                </c:pt>
                <c:pt idx="18">
                  <c:v>0.39633900814366313</c:v>
                </c:pt>
                <c:pt idx="19">
                  <c:v>0.39608955731885326</c:v>
                </c:pt>
                <c:pt idx="20">
                  <c:v>0.40029912925454164</c:v>
                </c:pt>
                <c:pt idx="21">
                  <c:v>0.40700063269993564</c:v>
                </c:pt>
                <c:pt idx="22">
                  <c:v>0.40942388181248696</c:v>
                </c:pt>
                <c:pt idx="23">
                  <c:v>0.41139510127375295</c:v>
                </c:pt>
                <c:pt idx="24">
                  <c:v>0.41253848820213063</c:v>
                </c:pt>
                <c:pt idx="25">
                  <c:v>0.4177222823136359</c:v>
                </c:pt>
                <c:pt idx="26">
                  <c:v>0.4203863938191702</c:v>
                </c:pt>
                <c:pt idx="27">
                  <c:v>0.41756465024013428</c:v>
                </c:pt>
                <c:pt idx="28">
                  <c:v>0.4132376905408241</c:v>
                </c:pt>
                <c:pt idx="29">
                  <c:v>0.40855488828565384</c:v>
                </c:pt>
                <c:pt idx="30">
                  <c:v>0.40576503654207485</c:v>
                </c:pt>
                <c:pt idx="31">
                  <c:v>0.40637129254541632</c:v>
                </c:pt>
                <c:pt idx="32">
                  <c:v>0.41078279807893203</c:v>
                </c:pt>
                <c:pt idx="33">
                  <c:v>0.41412377323032101</c:v>
                </c:pt>
                <c:pt idx="34">
                  <c:v>0.41947422426393943</c:v>
                </c:pt>
                <c:pt idx="35">
                  <c:v>0.42360048653163651</c:v>
                </c:pt>
                <c:pt idx="36">
                  <c:v>0.42427711213196839</c:v>
                </c:pt>
                <c:pt idx="37">
                  <c:v>0.42408386510753865</c:v>
                </c:pt>
                <c:pt idx="38">
                  <c:v>0.41671889120902195</c:v>
                </c:pt>
                <c:pt idx="39">
                  <c:v>0.41285728753393214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D7-4086-B2D7-6A3116445CAD}"/>
            </c:ext>
          </c:extLst>
        </c:ser>
        <c:ser>
          <c:idx val="1"/>
          <c:order val="1"/>
          <c:tx>
            <c:v>5S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data'!$K$7:$K$46</c:f>
              <c:numCache>
                <c:formatCode>General</c:formatCode>
                <c:ptCount val="40"/>
                <c:pt idx="0">
                  <c:v>0.9463076696520839</c:v>
                </c:pt>
                <c:pt idx="1">
                  <c:v>0.74561268859800256</c:v>
                </c:pt>
                <c:pt idx="2">
                  <c:v>0.58182502928005708</c:v>
                </c:pt>
                <c:pt idx="3">
                  <c:v>0.47623404064760549</c:v>
                </c:pt>
                <c:pt idx="4">
                  <c:v>0.41076398036513934</c:v>
                </c:pt>
                <c:pt idx="5">
                  <c:v>0.37547119014812297</c:v>
                </c:pt>
                <c:pt idx="6">
                  <c:v>0.36138677058216018</c:v>
                </c:pt>
                <c:pt idx="7">
                  <c:v>0.36282388046848058</c:v>
                </c:pt>
                <c:pt idx="8">
                  <c:v>0.36418408542886721</c:v>
                </c:pt>
                <c:pt idx="9">
                  <c:v>0.37637084223217288</c:v>
                </c:pt>
                <c:pt idx="10">
                  <c:v>0.39329864450568275</c:v>
                </c:pt>
                <c:pt idx="11">
                  <c:v>0.41310991388218832</c:v>
                </c:pt>
                <c:pt idx="12">
                  <c:v>0.42849899931105845</c:v>
                </c:pt>
                <c:pt idx="13">
                  <c:v>0.44399196004133801</c:v>
                </c:pt>
                <c:pt idx="14">
                  <c:v>0.44800370823286295</c:v>
                </c:pt>
                <c:pt idx="15">
                  <c:v>0.44165000861178277</c:v>
                </c:pt>
                <c:pt idx="16">
                  <c:v>0.43395250947295871</c:v>
                </c:pt>
                <c:pt idx="17">
                  <c:v>0.42342232862556139</c:v>
                </c:pt>
                <c:pt idx="18">
                  <c:v>0.41983174646916716</c:v>
                </c:pt>
                <c:pt idx="19">
                  <c:v>0.42127252152945244</c:v>
                </c:pt>
                <c:pt idx="20">
                  <c:v>0.41950947640372122</c:v>
                </c:pt>
                <c:pt idx="21">
                  <c:v>0.42076985015501128</c:v>
                </c:pt>
                <c:pt idx="22">
                  <c:v>0.42062484498794184</c:v>
                </c:pt>
                <c:pt idx="23">
                  <c:v>0.42070664312779976</c:v>
                </c:pt>
                <c:pt idx="24">
                  <c:v>0.4221122252841914</c:v>
                </c:pt>
                <c:pt idx="25">
                  <c:v>0.42316557009989564</c:v>
                </c:pt>
                <c:pt idx="26">
                  <c:v>0.42419449190492664</c:v>
                </c:pt>
                <c:pt idx="27">
                  <c:v>0.42971905270410177</c:v>
                </c:pt>
                <c:pt idx="28">
                  <c:v>0.43638177574922343</c:v>
                </c:pt>
                <c:pt idx="29">
                  <c:v>0.44142391319324648</c:v>
                </c:pt>
                <c:pt idx="30">
                  <c:v>0.44246870995521953</c:v>
                </c:pt>
                <c:pt idx="31">
                  <c:v>0.44018144850155089</c:v>
                </c:pt>
                <c:pt idx="32">
                  <c:v>0.44643061660351252</c:v>
                </c:pt>
                <c:pt idx="33">
                  <c:v>0.44795508095074099</c:v>
                </c:pt>
                <c:pt idx="34">
                  <c:v>0.44531972270065501</c:v>
                </c:pt>
                <c:pt idx="35">
                  <c:v>0.43716200137788369</c:v>
                </c:pt>
                <c:pt idx="36">
                  <c:v>0.43759264553909571</c:v>
                </c:pt>
                <c:pt idx="37">
                  <c:v>0.44627017568032978</c:v>
                </c:pt>
                <c:pt idx="38">
                  <c:v>0.44787705821563867</c:v>
                </c:pt>
                <c:pt idx="39">
                  <c:v>0.44516166551843001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D7-4086-B2D7-6A3116445CAD}"/>
            </c:ext>
          </c:extLst>
        </c:ser>
        <c:ser>
          <c:idx val="2"/>
          <c:order val="2"/>
          <c:tx>
            <c:v>de Klerk - range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 41 data'!$G$10:$G$50</c:f>
              <c:numCache>
                <c:formatCode>General</c:formatCode>
                <c:ptCount val="41"/>
                <c:pt idx="0">
                  <c:v>0</c:v>
                </c:pt>
                <c:pt idx="1">
                  <c:v>5.0000000000000044E-2</c:v>
                </c:pt>
                <c:pt idx="2">
                  <c:v>0.10000000000000009</c:v>
                </c:pt>
                <c:pt idx="3">
                  <c:v>0.14999999999999991</c:v>
                </c:pt>
                <c:pt idx="4">
                  <c:v>0.19999999999999996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0.35000000000000009</c:v>
                </c:pt>
                <c:pt idx="8">
                  <c:v>0.39999999999999991</c:v>
                </c:pt>
                <c:pt idx="9">
                  <c:v>0.44999999999999996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1.0000000000000009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'Fig 41 data'!$N$10:$N$50</c:f>
              <c:numCache>
                <c:formatCode>General</c:formatCode>
                <c:ptCount val="41"/>
                <c:pt idx="0">
                  <c:v>1</c:v>
                </c:pt>
                <c:pt idx="1">
                  <c:v>0.73335876202367922</c:v>
                </c:pt>
                <c:pt idx="2">
                  <c:v>0.52713850522569605</c:v>
                </c:pt>
                <c:pt idx="3">
                  <c:v>0.38133922960605121</c:v>
                </c:pt>
                <c:pt idx="4">
                  <c:v>0.29596093516474326</c:v>
                </c:pt>
                <c:pt idx="5">
                  <c:v>0.30545525316413136</c:v>
                </c:pt>
                <c:pt idx="6">
                  <c:v>0.40097389679430173</c:v>
                </c:pt>
                <c:pt idx="7">
                  <c:v>0.48836446095877095</c:v>
                </c:pt>
                <c:pt idx="8">
                  <c:v>0.56079740012477763</c:v>
                </c:pt>
                <c:pt idx="9">
                  <c:v>0.56616797921019923</c:v>
                </c:pt>
                <c:pt idx="10">
                  <c:v>0.53715258476947225</c:v>
                </c:pt>
                <c:pt idx="11">
                  <c:v>0.5024248138902242</c:v>
                </c:pt>
                <c:pt idx="12">
                  <c:v>0.4759487006879094</c:v>
                </c:pt>
                <c:pt idx="13">
                  <c:v>0.45703599116832455</c:v>
                </c:pt>
                <c:pt idx="14">
                  <c:v>0.44432225246856849</c:v>
                </c:pt>
                <c:pt idx="15">
                  <c:v>0.44274599119201302</c:v>
                </c:pt>
                <c:pt idx="16">
                  <c:v>0.45637125232392572</c:v>
                </c:pt>
                <c:pt idx="17">
                  <c:v>0.47827418613071815</c:v>
                </c:pt>
                <c:pt idx="18">
                  <c:v>0.49182667246762302</c:v>
                </c:pt>
                <c:pt idx="19">
                  <c:v>0.48427580007055748</c:v>
                </c:pt>
                <c:pt idx="20">
                  <c:v>0.45932237873727499</c:v>
                </c:pt>
                <c:pt idx="21">
                  <c:v>0.43545476588705084</c:v>
                </c:pt>
                <c:pt idx="22">
                  <c:v>0.43054445123440532</c:v>
                </c:pt>
                <c:pt idx="23">
                  <c:v>0.44652323264651766</c:v>
                </c:pt>
                <c:pt idx="24">
                  <c:v>0.46794978194635273</c:v>
                </c:pt>
                <c:pt idx="25">
                  <c:v>0.47548257097301549</c:v>
                </c:pt>
                <c:pt idx="26">
                  <c:v>0.46210447190597426</c:v>
                </c:pt>
                <c:pt idx="27">
                  <c:v>0.43823875852374572</c:v>
                </c:pt>
                <c:pt idx="28">
                  <c:v>0.42228264233651314</c:v>
                </c:pt>
                <c:pt idx="29">
                  <c:v>0.42550990239064085</c:v>
                </c:pt>
                <c:pt idx="30">
                  <c:v>0.44399165078160568</c:v>
                </c:pt>
                <c:pt idx="31">
                  <c:v>0.46307535754686668</c:v>
                </c:pt>
                <c:pt idx="32">
                  <c:v>0.46931970888422886</c:v>
                </c:pt>
                <c:pt idx="33">
                  <c:v>0.45977717206768437</c:v>
                </c:pt>
                <c:pt idx="34">
                  <c:v>0.44225521535688983</c:v>
                </c:pt>
                <c:pt idx="35">
                  <c:v>0.42814064279117631</c:v>
                </c:pt>
                <c:pt idx="36">
                  <c:v>0.42446672168299376</c:v>
                </c:pt>
                <c:pt idx="37">
                  <c:v>0.43080592395458034</c:v>
                </c:pt>
                <c:pt idx="38">
                  <c:v>0.44162559039208799</c:v>
                </c:pt>
                <c:pt idx="39">
                  <c:v>0.45077981369485309</c:v>
                </c:pt>
                <c:pt idx="40">
                  <c:v>0.45458753831348875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D7-4086-B2D7-6A3116445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03711"/>
        <c:axId val="761901631"/>
      </c:scatterChart>
      <c:valAx>
        <c:axId val="761903711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reactor wall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01631"/>
        <c:crosses val="autoZero"/>
        <c:crossBetween val="midCat"/>
      </c:valAx>
      <c:valAx>
        <c:axId val="7619016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03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334711286089241"/>
          <c:y val="0.620948527267425"/>
          <c:w val="0.23665288713910762"/>
          <c:h val="0.234376640419947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de Klerk - single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 41 data'!$A$10:$A$50</c:f>
              <c:numCache>
                <c:formatCode>General</c:formatCode>
                <c:ptCount val="41"/>
                <c:pt idx="0">
                  <c:v>0</c:v>
                </c:pt>
                <c:pt idx="1">
                  <c:v>5.0000000000000044E-2</c:v>
                </c:pt>
                <c:pt idx="2">
                  <c:v>0.10000000000000009</c:v>
                </c:pt>
                <c:pt idx="3">
                  <c:v>0.14999999999999991</c:v>
                </c:pt>
                <c:pt idx="4">
                  <c:v>0.19999999999999996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0.35000000000000009</c:v>
                </c:pt>
                <c:pt idx="8">
                  <c:v>0.39999999999999991</c:v>
                </c:pt>
                <c:pt idx="9">
                  <c:v>0.44999999999999996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1.0000000000000009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'Fig 41 data'!$D$10:$D$50</c:f>
              <c:numCache>
                <c:formatCode>General</c:formatCode>
                <c:ptCount val="41"/>
                <c:pt idx="0">
                  <c:v>4</c:v>
                </c:pt>
                <c:pt idx="1">
                  <c:v>3.7350683837274534</c:v>
                </c:pt>
                <c:pt idx="2">
                  <c:v>3.5278493582744499</c:v>
                </c:pt>
                <c:pt idx="3">
                  <c:v>3.3783429236409903</c:v>
                </c:pt>
                <c:pt idx="4">
                  <c:v>3.2865490798270738</c:v>
                </c:pt>
                <c:pt idx="5">
                  <c:v>3.2524678268326999</c:v>
                </c:pt>
                <c:pt idx="6">
                  <c:v>3.3777196635428086</c:v>
                </c:pt>
                <c:pt idx="7">
                  <c:v>3.5120596371714963</c:v>
                </c:pt>
                <c:pt idx="8">
                  <c:v>3.6281364400363438</c:v>
                </c:pt>
                <c:pt idx="9">
                  <c:v>3.651506455766496</c:v>
                </c:pt>
                <c:pt idx="10">
                  <c:v>3.5756556747369981</c:v>
                </c:pt>
                <c:pt idx="11">
                  <c:v>3.4571818473831173</c:v>
                </c:pt>
                <c:pt idx="12">
                  <c:v>3.3722553726553102</c:v>
                </c:pt>
                <c:pt idx="13">
                  <c:v>3.3665431653146576</c:v>
                </c:pt>
                <c:pt idx="14">
                  <c:v>3.4306695351747427</c:v>
                </c:pt>
                <c:pt idx="15">
                  <c:v>3.5131930078397242</c:v>
                </c:pt>
                <c:pt idx="16">
                  <c:v>3.5581274805290941</c:v>
                </c:pt>
                <c:pt idx="17">
                  <c:v>3.5404191867916399</c:v>
                </c:pt>
                <c:pt idx="18">
                  <c:v>3.4775240439485087</c:v>
                </c:pt>
                <c:pt idx="19">
                  <c:v>3.4129749891299652</c:v>
                </c:pt>
                <c:pt idx="20">
                  <c:v>3.3858287558719362</c:v>
                </c:pt>
                <c:pt idx="21">
                  <c:v>3.4068795577769997</c:v>
                </c:pt>
                <c:pt idx="22">
                  <c:v>3.4555908764924608</c:v>
                </c:pt>
                <c:pt idx="23">
                  <c:v>3.4969634674028187</c:v>
                </c:pt>
                <c:pt idx="24">
                  <c:v>3.5052285204341058</c:v>
                </c:pt>
                <c:pt idx="25">
                  <c:v>3.4787046121730314</c:v>
                </c:pt>
                <c:pt idx="26">
                  <c:v>3.4377038885541769</c:v>
                </c:pt>
                <c:pt idx="27">
                  <c:v>3.4089977814017782</c:v>
                </c:pt>
                <c:pt idx="28">
                  <c:v>3.4082765528443861</c:v>
                </c:pt>
                <c:pt idx="29">
                  <c:v>3.4318005918535492</c:v>
                </c:pt>
                <c:pt idx="30">
                  <c:v>3.4612534844247054</c:v>
                </c:pt>
                <c:pt idx="31">
                  <c:v>3.477053546369107</c:v>
                </c:pt>
                <c:pt idx="32">
                  <c:v>3.470723359001413</c:v>
                </c:pt>
                <c:pt idx="33">
                  <c:v>3.4487269668712792</c:v>
                </c:pt>
                <c:pt idx="34">
                  <c:v>3.4264918967112634</c:v>
                </c:pt>
                <c:pt idx="35">
                  <c:v>3.4176201142916032</c:v>
                </c:pt>
                <c:pt idx="36">
                  <c:v>3.4256409962923424</c:v>
                </c:pt>
                <c:pt idx="37">
                  <c:v>3.4431179302132744</c:v>
                </c:pt>
                <c:pt idx="38">
                  <c:v>3.4577090664622867</c:v>
                </c:pt>
                <c:pt idx="39">
                  <c:v>3.4604985662579675</c:v>
                </c:pt>
                <c:pt idx="40">
                  <c:v>3.4511081798133771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40E-4E6E-88D0-FE67FD456DE1}"/>
            </c:ext>
          </c:extLst>
        </c:ser>
        <c:ser>
          <c:idx val="2"/>
          <c:order val="1"/>
          <c:tx>
            <c:v>de klerk - range</c:v>
          </c:tx>
          <c:spPr>
            <a:ln w="19050" cap="rnd">
              <a:solidFill>
                <a:schemeClr val="accent2"/>
              </a:solidFill>
              <a:prstDash val="lgDashDot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 41 data'!$G$10:$G$50</c:f>
              <c:numCache>
                <c:formatCode>General</c:formatCode>
                <c:ptCount val="41"/>
                <c:pt idx="0">
                  <c:v>0</c:v>
                </c:pt>
                <c:pt idx="1">
                  <c:v>5.0000000000000044E-2</c:v>
                </c:pt>
                <c:pt idx="2">
                  <c:v>0.10000000000000009</c:v>
                </c:pt>
                <c:pt idx="3">
                  <c:v>0.14999999999999991</c:v>
                </c:pt>
                <c:pt idx="4">
                  <c:v>0.19999999999999996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0.35000000000000009</c:v>
                </c:pt>
                <c:pt idx="8">
                  <c:v>0.39999999999999991</c:v>
                </c:pt>
                <c:pt idx="9">
                  <c:v>0.44999999999999996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1.0000000000000009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'Fig 41 data'!$O$10:$O$50</c:f>
              <c:numCache>
                <c:formatCode>General</c:formatCode>
                <c:ptCount val="41"/>
                <c:pt idx="0">
                  <c:v>3</c:v>
                </c:pt>
                <c:pt idx="1">
                  <c:v>2.7333587620236792</c:v>
                </c:pt>
                <c:pt idx="2">
                  <c:v>2.5271385052256958</c:v>
                </c:pt>
                <c:pt idx="3">
                  <c:v>2.3813392296060512</c:v>
                </c:pt>
                <c:pt idx="4">
                  <c:v>2.2959609351647434</c:v>
                </c:pt>
                <c:pt idx="5">
                  <c:v>2.3054552531641312</c:v>
                </c:pt>
                <c:pt idx="6">
                  <c:v>2.4009738967943015</c:v>
                </c:pt>
                <c:pt idx="7">
                  <c:v>2.488364460958771</c:v>
                </c:pt>
                <c:pt idx="8">
                  <c:v>2.5607974001247777</c:v>
                </c:pt>
                <c:pt idx="9">
                  <c:v>2.5661679792101992</c:v>
                </c:pt>
                <c:pt idx="10">
                  <c:v>2.5371525847694723</c:v>
                </c:pt>
                <c:pt idx="11">
                  <c:v>2.5024248138902241</c:v>
                </c:pt>
                <c:pt idx="12">
                  <c:v>2.4759487006879093</c:v>
                </c:pt>
                <c:pt idx="13">
                  <c:v>2.4570359911683246</c:v>
                </c:pt>
                <c:pt idx="14">
                  <c:v>2.4443222524685684</c:v>
                </c:pt>
                <c:pt idx="15">
                  <c:v>2.4427459911920129</c:v>
                </c:pt>
                <c:pt idx="16">
                  <c:v>2.4563712523239256</c:v>
                </c:pt>
                <c:pt idx="17">
                  <c:v>2.4782741861307183</c:v>
                </c:pt>
                <c:pt idx="18">
                  <c:v>2.491826672467623</c:v>
                </c:pt>
                <c:pt idx="19">
                  <c:v>2.4842758000705576</c:v>
                </c:pt>
                <c:pt idx="20">
                  <c:v>2.4593223787372751</c:v>
                </c:pt>
                <c:pt idx="21">
                  <c:v>2.4354547658870507</c:v>
                </c:pt>
                <c:pt idx="22">
                  <c:v>2.4305444512344052</c:v>
                </c:pt>
                <c:pt idx="23">
                  <c:v>2.4465232326465176</c:v>
                </c:pt>
                <c:pt idx="24">
                  <c:v>2.4679497819463529</c:v>
                </c:pt>
                <c:pt idx="25">
                  <c:v>2.4754825709730155</c:v>
                </c:pt>
                <c:pt idx="26">
                  <c:v>2.4621044719059744</c:v>
                </c:pt>
                <c:pt idx="27">
                  <c:v>2.4382387585237457</c:v>
                </c:pt>
                <c:pt idx="28">
                  <c:v>2.4222826423365129</c:v>
                </c:pt>
                <c:pt idx="29">
                  <c:v>2.4255099023906408</c:v>
                </c:pt>
                <c:pt idx="30">
                  <c:v>2.4439916507816055</c:v>
                </c:pt>
                <c:pt idx="31">
                  <c:v>2.4630753575468667</c:v>
                </c:pt>
                <c:pt idx="32">
                  <c:v>2.4693197088842287</c:v>
                </c:pt>
                <c:pt idx="33">
                  <c:v>2.4597771720676844</c:v>
                </c:pt>
                <c:pt idx="34">
                  <c:v>2.4422552153568899</c:v>
                </c:pt>
                <c:pt idx="35">
                  <c:v>2.4281406427911763</c:v>
                </c:pt>
                <c:pt idx="36">
                  <c:v>2.4244667216829936</c:v>
                </c:pt>
                <c:pt idx="37">
                  <c:v>2.4308059239545803</c:v>
                </c:pt>
                <c:pt idx="38">
                  <c:v>2.4416255903920878</c:v>
                </c:pt>
                <c:pt idx="39">
                  <c:v>2.4507798136948531</c:v>
                </c:pt>
                <c:pt idx="40">
                  <c:v>2.454587538313489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40E-4E6E-88D0-FE67FD456DE1}"/>
            </c:ext>
          </c:extLst>
        </c:ser>
        <c:ser>
          <c:idx val="0"/>
          <c:order val="2"/>
          <c:tx>
            <c:v>de Klerk - distribution</c:v>
          </c:tx>
          <c:spPr>
            <a:ln w="19050" cap="rnd">
              <a:solidFill>
                <a:schemeClr val="accent5"/>
              </a:solidFill>
              <a:prstDash val="lgDash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 41 data'!$S$10:$S$50</c:f>
              <c:numCache>
                <c:formatCode>General</c:formatCode>
                <c:ptCount val="41"/>
                <c:pt idx="0">
                  <c:v>0</c:v>
                </c:pt>
                <c:pt idx="1">
                  <c:v>5.0000000000000044E-2</c:v>
                </c:pt>
                <c:pt idx="2">
                  <c:v>0.10000000000000009</c:v>
                </c:pt>
                <c:pt idx="3">
                  <c:v>0.14999999999999991</c:v>
                </c:pt>
                <c:pt idx="4">
                  <c:v>0.19999999999999996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0.35000000000000009</c:v>
                </c:pt>
                <c:pt idx="8">
                  <c:v>0.39999999999999991</c:v>
                </c:pt>
                <c:pt idx="9">
                  <c:v>0.44999999999999996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1.0000000000000009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</c:v>
                </c:pt>
                <c:pt idx="40">
                  <c:v>2</c:v>
                </c:pt>
              </c:numCache>
            </c:numRef>
          </c:xVal>
          <c:yVal>
            <c:numRef>
              <c:f>'Fig 41 data'!$BW$10:$BW$50</c:f>
              <c:numCache>
                <c:formatCode>General</c:formatCode>
                <c:ptCount val="41"/>
                <c:pt idx="0">
                  <c:v>2</c:v>
                </c:pt>
                <c:pt idx="1">
                  <c:v>1.7341469234683728</c:v>
                </c:pt>
                <c:pt idx="2">
                  <c:v>1.5293938512626375</c:v>
                </c:pt>
                <c:pt idx="3">
                  <c:v>1.3859826394841404</c:v>
                </c:pt>
                <c:pt idx="4">
                  <c:v>1.3058011643359464</c:v>
                </c:pt>
                <c:pt idx="5">
                  <c:v>1.3033550529117877</c:v>
                </c:pt>
                <c:pt idx="6">
                  <c:v>1.3763059734511507</c:v>
                </c:pt>
                <c:pt idx="7">
                  <c:v>1.4815948634372411</c:v>
                </c:pt>
                <c:pt idx="8">
                  <c:v>1.5534878436635853</c:v>
                </c:pt>
                <c:pt idx="9">
                  <c:v>1.5757648999748797</c:v>
                </c:pt>
                <c:pt idx="10">
                  <c:v>1.5540731982444247</c:v>
                </c:pt>
                <c:pt idx="11">
                  <c:v>1.5112355379081057</c:v>
                </c:pt>
                <c:pt idx="12">
                  <c:v>1.4711815030214879</c:v>
                </c:pt>
                <c:pt idx="13">
                  <c:v>1.4473046069206583</c:v>
                </c:pt>
                <c:pt idx="14">
                  <c:v>1.4414432799013788</c:v>
                </c:pt>
                <c:pt idx="15">
                  <c:v>1.4486070248975853</c:v>
                </c:pt>
                <c:pt idx="16">
                  <c:v>1.4616269308063634</c:v>
                </c:pt>
                <c:pt idx="17">
                  <c:v>1.4737017458309851</c:v>
                </c:pt>
                <c:pt idx="18">
                  <c:v>1.4797493013555578</c:v>
                </c:pt>
                <c:pt idx="19">
                  <c:v>1.477671200255505</c:v>
                </c:pt>
                <c:pt idx="20">
                  <c:v>1.468855965035494</c:v>
                </c:pt>
                <c:pt idx="21">
                  <c:v>1.4573716254078359</c:v>
                </c:pt>
                <c:pt idx="22">
                  <c:v>1.44788116781211</c:v>
                </c:pt>
                <c:pt idx="23">
                  <c:v>1.4433758903244291</c:v>
                </c:pt>
                <c:pt idx="24">
                  <c:v>1.4440627218745317</c:v>
                </c:pt>
                <c:pt idx="25">
                  <c:v>1.4477690817837601</c:v>
                </c:pt>
                <c:pt idx="26">
                  <c:v>1.4515343528509763</c:v>
                </c:pt>
                <c:pt idx="27">
                  <c:v>1.4532882821636792</c:v>
                </c:pt>
                <c:pt idx="28">
                  <c:v>1.452513959484462</c:v>
                </c:pt>
                <c:pt idx="29">
                  <c:v>1.4499674876305488</c:v>
                </c:pt>
                <c:pt idx="30">
                  <c:v>1.4469586022860608</c:v>
                </c:pt>
                <c:pt idx="31">
                  <c:v>1.4445690021503883</c:v>
                </c:pt>
                <c:pt idx="32">
                  <c:v>1.4432382446722776</c:v>
                </c:pt>
                <c:pt idx="33">
                  <c:v>1.4428393221632902</c:v>
                </c:pt>
                <c:pt idx="34">
                  <c:v>1.4429566623834538</c:v>
                </c:pt>
                <c:pt idx="35">
                  <c:v>1.4431728718199803</c:v>
                </c:pt>
                <c:pt idx="36">
                  <c:v>1.4432772789496338</c:v>
                </c:pt>
                <c:pt idx="37">
                  <c:v>1.4432521246216183</c:v>
                </c:pt>
                <c:pt idx="38">
                  <c:v>1.4431080616791463</c:v>
                </c:pt>
                <c:pt idx="39">
                  <c:v>1.4428113070516797</c:v>
                </c:pt>
                <c:pt idx="40">
                  <c:v>1.4423410354299349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0E-4E6E-88D0-FE67FD456DE1}"/>
            </c:ext>
          </c:extLst>
        </c:ser>
        <c:ser>
          <c:idx val="1"/>
          <c:order val="3"/>
          <c:tx>
            <c:v>5S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'Porosity data'!$A$7:$A$46</c:f>
              <c:numCache>
                <c:formatCode>General</c:formatCode>
                <c:ptCount val="40"/>
                <c:pt idx="0">
                  <c:v>5.0000000000000044E-2</c:v>
                </c:pt>
                <c:pt idx="1">
                  <c:v>0.10000000000000009</c:v>
                </c:pt>
                <c:pt idx="2">
                  <c:v>0.14999999999999991</c:v>
                </c:pt>
                <c:pt idx="3">
                  <c:v>0.19999999999999996</c:v>
                </c:pt>
                <c:pt idx="4">
                  <c:v>0.25</c:v>
                </c:pt>
                <c:pt idx="5">
                  <c:v>0.30000000000000004</c:v>
                </c:pt>
                <c:pt idx="6">
                  <c:v>0.35000000000000009</c:v>
                </c:pt>
                <c:pt idx="7">
                  <c:v>0.39999999999999991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0.60000000000000009</c:v>
                </c:pt>
                <c:pt idx="12">
                  <c:v>0.64999999999999991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0.85000000000000009</c:v>
                </c:pt>
                <c:pt idx="17">
                  <c:v>0.89999999999999991</c:v>
                </c:pt>
                <c:pt idx="18">
                  <c:v>0.95</c:v>
                </c:pt>
                <c:pt idx="19">
                  <c:v>1.0000000000000009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1.9000000000000001</c:v>
                </c:pt>
                <c:pt idx="38">
                  <c:v>1.95</c:v>
                </c:pt>
                <c:pt idx="39">
                  <c:v>2</c:v>
                </c:pt>
              </c:numCache>
            </c:numRef>
          </c:xVal>
          <c:yVal>
            <c:numRef>
              <c:f>'Porosity data'!$K$7:$K$46</c:f>
              <c:numCache>
                <c:formatCode>General</c:formatCode>
                <c:ptCount val="40"/>
                <c:pt idx="0">
                  <c:v>0.9463076696520839</c:v>
                </c:pt>
                <c:pt idx="1">
                  <c:v>0.74561268859800256</c:v>
                </c:pt>
                <c:pt idx="2">
                  <c:v>0.58182502928005708</c:v>
                </c:pt>
                <c:pt idx="3">
                  <c:v>0.47623404064760549</c:v>
                </c:pt>
                <c:pt idx="4">
                  <c:v>0.41076398036513934</c:v>
                </c:pt>
                <c:pt idx="5">
                  <c:v>0.37547119014812297</c:v>
                </c:pt>
                <c:pt idx="6">
                  <c:v>0.36138677058216018</c:v>
                </c:pt>
                <c:pt idx="7">
                  <c:v>0.36282388046848058</c:v>
                </c:pt>
                <c:pt idx="8">
                  <c:v>0.36418408542886721</c:v>
                </c:pt>
                <c:pt idx="9">
                  <c:v>0.37637084223217288</c:v>
                </c:pt>
                <c:pt idx="10">
                  <c:v>0.39329864450568275</c:v>
                </c:pt>
                <c:pt idx="11">
                  <c:v>0.41310991388218832</c:v>
                </c:pt>
                <c:pt idx="12">
                  <c:v>0.42849899931105845</c:v>
                </c:pt>
                <c:pt idx="13">
                  <c:v>0.44399196004133801</c:v>
                </c:pt>
                <c:pt idx="14">
                  <c:v>0.44800370823286295</c:v>
                </c:pt>
                <c:pt idx="15">
                  <c:v>0.44165000861178277</c:v>
                </c:pt>
                <c:pt idx="16">
                  <c:v>0.43395250947295871</c:v>
                </c:pt>
                <c:pt idx="17">
                  <c:v>0.42342232862556139</c:v>
                </c:pt>
                <c:pt idx="18">
                  <c:v>0.41983174646916716</c:v>
                </c:pt>
                <c:pt idx="19">
                  <c:v>0.42127252152945244</c:v>
                </c:pt>
                <c:pt idx="20">
                  <c:v>0.41950947640372122</c:v>
                </c:pt>
                <c:pt idx="21">
                  <c:v>0.42076985015501128</c:v>
                </c:pt>
                <c:pt idx="22">
                  <c:v>0.42062484498794184</c:v>
                </c:pt>
                <c:pt idx="23">
                  <c:v>0.42070664312779976</c:v>
                </c:pt>
                <c:pt idx="24">
                  <c:v>0.4221122252841914</c:v>
                </c:pt>
                <c:pt idx="25">
                  <c:v>0.42316557009989564</c:v>
                </c:pt>
                <c:pt idx="26">
                  <c:v>0.42419449190492664</c:v>
                </c:pt>
                <c:pt idx="27">
                  <c:v>0.42971905270410177</c:v>
                </c:pt>
                <c:pt idx="28">
                  <c:v>0.43638177574922343</c:v>
                </c:pt>
                <c:pt idx="29">
                  <c:v>0.44142391319324648</c:v>
                </c:pt>
                <c:pt idx="30">
                  <c:v>0.44246870995521953</c:v>
                </c:pt>
                <c:pt idx="31">
                  <c:v>0.44018144850155089</c:v>
                </c:pt>
                <c:pt idx="32">
                  <c:v>0.44643061660351252</c:v>
                </c:pt>
                <c:pt idx="33">
                  <c:v>0.44795508095074099</c:v>
                </c:pt>
                <c:pt idx="34">
                  <c:v>0.44531972270065501</c:v>
                </c:pt>
                <c:pt idx="35">
                  <c:v>0.43716200137788369</c:v>
                </c:pt>
                <c:pt idx="36">
                  <c:v>0.43759264553909571</c:v>
                </c:pt>
                <c:pt idx="37">
                  <c:v>0.44627017568032978</c:v>
                </c:pt>
                <c:pt idx="38">
                  <c:v>0.44787705821563867</c:v>
                </c:pt>
                <c:pt idx="39">
                  <c:v>0.44516166551843001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0E-4E6E-88D0-FE67FD456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03711"/>
        <c:axId val="761901631"/>
      </c:scatterChart>
      <c:valAx>
        <c:axId val="761903711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Radial distance from reactor wall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01631"/>
        <c:crosses val="autoZero"/>
        <c:crossBetween val="midCat"/>
      </c:valAx>
      <c:valAx>
        <c:axId val="761901631"/>
        <c:scaling>
          <c:orientation val="minMax"/>
          <c:max val="4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03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668035205886659"/>
          <c:y val="0.84746080354290898"/>
          <c:w val="0.7299862950102457"/>
          <c:h val="7.53977476325928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127698665294842"/>
          <c:y val="9.3250340368025833E-2"/>
          <c:w val="0.7015261837657748"/>
          <c:h val="0.56320704737661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64A2"/>
            </a:solidFill>
            <a:ln>
              <a:solidFill>
                <a:srgbClr val="8064A2"/>
              </a:solidFill>
            </a:ln>
            <a:effectLst/>
          </c:spPr>
          <c:invertIfNegative val="0"/>
          <c:cat>
            <c:numRef>
              <c:f>'Fig 41 data'!$T$4:$AX$4</c:f>
              <c:numCache>
                <c:formatCode>General</c:formatCode>
                <c:ptCount val="31"/>
                <c:pt idx="0">
                  <c:v>100</c:v>
                </c:pt>
                <c:pt idx="1">
                  <c:v>120</c:v>
                </c:pt>
                <c:pt idx="2">
                  <c:v>140</c:v>
                </c:pt>
                <c:pt idx="3">
                  <c:v>160</c:v>
                </c:pt>
                <c:pt idx="4">
                  <c:v>180</c:v>
                </c:pt>
                <c:pt idx="5">
                  <c:v>200</c:v>
                </c:pt>
                <c:pt idx="6">
                  <c:v>220</c:v>
                </c:pt>
                <c:pt idx="7">
                  <c:v>240</c:v>
                </c:pt>
                <c:pt idx="8">
                  <c:v>260</c:v>
                </c:pt>
                <c:pt idx="9">
                  <c:v>280</c:v>
                </c:pt>
                <c:pt idx="10">
                  <c:v>300</c:v>
                </c:pt>
                <c:pt idx="11">
                  <c:v>320</c:v>
                </c:pt>
                <c:pt idx="12">
                  <c:v>340</c:v>
                </c:pt>
                <c:pt idx="13">
                  <c:v>360</c:v>
                </c:pt>
                <c:pt idx="14">
                  <c:v>380</c:v>
                </c:pt>
                <c:pt idx="15">
                  <c:v>400</c:v>
                </c:pt>
                <c:pt idx="16">
                  <c:v>420</c:v>
                </c:pt>
                <c:pt idx="17">
                  <c:v>440</c:v>
                </c:pt>
                <c:pt idx="18">
                  <c:v>460</c:v>
                </c:pt>
                <c:pt idx="19">
                  <c:v>480</c:v>
                </c:pt>
                <c:pt idx="20">
                  <c:v>500</c:v>
                </c:pt>
                <c:pt idx="21">
                  <c:v>520</c:v>
                </c:pt>
                <c:pt idx="22">
                  <c:v>540</c:v>
                </c:pt>
                <c:pt idx="23">
                  <c:v>560</c:v>
                </c:pt>
                <c:pt idx="24">
                  <c:v>580</c:v>
                </c:pt>
                <c:pt idx="25">
                  <c:v>600</c:v>
                </c:pt>
                <c:pt idx="26">
                  <c:v>620</c:v>
                </c:pt>
                <c:pt idx="27">
                  <c:v>640</c:v>
                </c:pt>
                <c:pt idx="28">
                  <c:v>660</c:v>
                </c:pt>
                <c:pt idx="29">
                  <c:v>680</c:v>
                </c:pt>
                <c:pt idx="30">
                  <c:v>700</c:v>
                </c:pt>
              </c:numCache>
            </c:numRef>
          </c:cat>
          <c:val>
            <c:numRef>
              <c:f>'Fig 41 data'!$T$5:$AX$5</c:f>
              <c:numCache>
                <c:formatCode>General</c:formatCode>
                <c:ptCount val="31"/>
                <c:pt idx="0">
                  <c:v>8.0460878771529705E-5</c:v>
                </c:pt>
                <c:pt idx="1">
                  <c:v>8.8185839219340271E-5</c:v>
                </c:pt>
                <c:pt idx="2">
                  <c:v>1.6292752316270838E-4</c:v>
                </c:pt>
                <c:pt idx="3">
                  <c:v>3.5549671586749447E-4</c:v>
                </c:pt>
                <c:pt idx="4">
                  <c:v>7.6729180687912441E-4</c:v>
                </c:pt>
                <c:pt idx="5">
                  <c:v>1.4967526088670074E-3</c:v>
                </c:pt>
                <c:pt idx="6">
                  <c:v>2.1297937353018364E-3</c:v>
                </c:pt>
                <c:pt idx="7">
                  <c:v>4.1187605670499651E-3</c:v>
                </c:pt>
                <c:pt idx="8">
                  <c:v>5.7563749205589406E-3</c:v>
                </c:pt>
                <c:pt idx="9">
                  <c:v>9.0273774767843026E-3</c:v>
                </c:pt>
                <c:pt idx="10">
                  <c:v>1.3175397408876348E-2</c:v>
                </c:pt>
                <c:pt idx="11">
                  <c:v>2.54329104388278E-2</c:v>
                </c:pt>
                <c:pt idx="12">
                  <c:v>4.6075082954498324E-2</c:v>
                </c:pt>
                <c:pt idx="13">
                  <c:v>6.5610892862463882E-2</c:v>
                </c:pt>
                <c:pt idx="14">
                  <c:v>8.240961443931405E-2</c:v>
                </c:pt>
                <c:pt idx="15">
                  <c:v>8.0222641051749394E-2</c:v>
                </c:pt>
                <c:pt idx="16">
                  <c:v>8.471295017097856E-2</c:v>
                </c:pt>
                <c:pt idx="17">
                  <c:v>9.7233183955847111E-2</c:v>
                </c:pt>
                <c:pt idx="18">
                  <c:v>0.11069261289307068</c:v>
                </c:pt>
                <c:pt idx="19">
                  <c:v>0.10080435286656703</c:v>
                </c:pt>
                <c:pt idx="20">
                  <c:v>9.2501583288990899E-2</c:v>
                </c:pt>
                <c:pt idx="21">
                  <c:v>7.0662336442244345E-2</c:v>
                </c:pt>
                <c:pt idx="22">
                  <c:v>5.7549974701671135E-2</c:v>
                </c:pt>
                <c:pt idx="23">
                  <c:v>2.9821061955788812E-2</c:v>
                </c:pt>
                <c:pt idx="24">
                  <c:v>1.2076989680544735E-2</c:v>
                </c:pt>
                <c:pt idx="25">
                  <c:v>5.0221770656399562E-3</c:v>
                </c:pt>
                <c:pt idx="26">
                  <c:v>2.0128157504646946E-3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4-4F19-9357-16FF41291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27"/>
        <c:axId val="1930737535"/>
        <c:axId val="1930734623"/>
      </c:barChart>
      <c:catAx>
        <c:axId val="1930737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Eq. Diameter [µm]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734623"/>
        <c:crosses val="autoZero"/>
        <c:auto val="1"/>
        <c:lblAlgn val="ctr"/>
        <c:lblOffset val="100"/>
        <c:noMultiLvlLbl val="0"/>
      </c:catAx>
      <c:valAx>
        <c:axId val="1930734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Volume coverage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73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'100-300 μm data'!$B$10:$I$10</c:f>
              <c:strCache>
                <c:ptCount val="8"/>
                <c:pt idx="0">
                  <c:v>&lt;100</c:v>
                </c:pt>
                <c:pt idx="1">
                  <c:v>100-200</c:v>
                </c:pt>
                <c:pt idx="2">
                  <c:v>200-300</c:v>
                </c:pt>
                <c:pt idx="3">
                  <c:v>300-400</c:v>
                </c:pt>
                <c:pt idx="4">
                  <c:v>400-500</c:v>
                </c:pt>
                <c:pt idx="5">
                  <c:v>&gt;600</c:v>
                </c:pt>
                <c:pt idx="6">
                  <c:v>600-700</c:v>
                </c:pt>
                <c:pt idx="7">
                  <c:v>&gt;700</c:v>
                </c:pt>
              </c:strCache>
            </c:strRef>
          </c:cat>
          <c:val>
            <c:numRef>
              <c:f>'100-300 μm data'!$B$12:$I$12</c:f>
              <c:numCache>
                <c:formatCode>0%</c:formatCode>
                <c:ptCount val="8"/>
                <c:pt idx="0">
                  <c:v>0.601719667880936</c:v>
                </c:pt>
                <c:pt idx="1">
                  <c:v>0.30473565029044009</c:v>
                </c:pt>
                <c:pt idx="2">
                  <c:v>8.4782251977289877E-2</c:v>
                </c:pt>
                <c:pt idx="3">
                  <c:v>8.7427389977355521E-3</c:v>
                </c:pt>
                <c:pt idx="4">
                  <c:v>1.9690853598503495E-5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7-4E95-8B90-F422DFCDBBDA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'100-300 μm data'!$T$12:$AA$12</c:f>
              <c:numCache>
                <c:formatCode>0%</c:formatCode>
                <c:ptCount val="8"/>
                <c:pt idx="0">
                  <c:v>9.0241079067894706E-2</c:v>
                </c:pt>
                <c:pt idx="1">
                  <c:v>0.62261143825389631</c:v>
                </c:pt>
                <c:pt idx="2">
                  <c:v>0.25523847870216587</c:v>
                </c:pt>
                <c:pt idx="3">
                  <c:v>3.1875450869864277E-2</c:v>
                </c:pt>
                <c:pt idx="4">
                  <c:v>3.35531061788045E-5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7-4E95-8B90-F422DFCD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45503"/>
        <c:axId val="61142591"/>
      </c:barChart>
      <c:catAx>
        <c:axId val="61145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Eq. Diameter [µm]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42591"/>
        <c:crosses val="autoZero"/>
        <c:auto val="1"/>
        <c:lblAlgn val="ctr"/>
        <c:lblOffset val="100"/>
        <c:noMultiLvlLbl val="0"/>
      </c:catAx>
      <c:valAx>
        <c:axId val="611425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</a:t>
                </a:r>
                <a:r>
                  <a:rPr lang="en-GB" baseline="0"/>
                  <a:t> [%]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4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41 data'!$E$7</c:f>
              <c:numCache>
                <c:formatCode>General</c:formatCode>
                <c:ptCount val="1"/>
                <c:pt idx="0">
                  <c:v>431</c:v>
                </c:pt>
              </c:numCache>
            </c:numRef>
          </c:cat>
          <c:val>
            <c:numRef>
              <c:f>'Fig 41 data'!$E$6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1-47B3-AC1F-39E4EEE1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646255"/>
        <c:axId val="942637935"/>
      </c:barChart>
      <c:catAx>
        <c:axId val="942646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Eq. Diameter [µm]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637935"/>
        <c:crosses val="autoZero"/>
        <c:auto val="1"/>
        <c:lblAlgn val="ctr"/>
        <c:lblOffset val="100"/>
        <c:noMultiLvlLbl val="0"/>
      </c:catAx>
      <c:valAx>
        <c:axId val="942637935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Volume coverage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646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9320749799892"/>
          <c:y val="9.9173467670143664E-2"/>
          <c:w val="0.72742726308147665"/>
          <c:h val="0.565804155394325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numRef>
              <c:f>'Fig 41 data'!$I$6:$K$6</c:f>
              <c:numCache>
                <c:formatCode>General</c:formatCode>
                <c:ptCount val="3"/>
                <c:pt idx="0">
                  <c:v>350</c:v>
                </c:pt>
                <c:pt idx="1">
                  <c:v>450</c:v>
                </c:pt>
                <c:pt idx="2">
                  <c:v>550</c:v>
                </c:pt>
              </c:numCache>
            </c:numRef>
          </c:cat>
          <c:val>
            <c:numRef>
              <c:f>'Fig 41 data'!$I$5:$K$5</c:f>
              <c:numCache>
                <c:formatCode>General</c:formatCode>
                <c:ptCount val="3"/>
                <c:pt idx="0">
                  <c:v>0.3119715786275421</c:v>
                </c:pt>
                <c:pt idx="1">
                  <c:v>0.50575597161173469</c:v>
                </c:pt>
                <c:pt idx="2">
                  <c:v>0.18227244976072321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2-4379-A5AF-D5CEEFEDB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2543487"/>
        <c:axId val="852538911"/>
      </c:barChart>
      <c:catAx>
        <c:axId val="852543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Eq. Diameter</a:t>
                </a:r>
                <a:r>
                  <a:rPr lang="en-GB" baseline="0"/>
                  <a:t> [µm]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538911"/>
        <c:crosses val="autoZero"/>
        <c:auto val="1"/>
        <c:lblAlgn val="ctr"/>
        <c:lblOffset val="100"/>
        <c:noMultiLvlLbl val="0"/>
      </c:catAx>
      <c:valAx>
        <c:axId val="8525389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Volume coverage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54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1S - 100-300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 42'!$B$5:$I$5</c:f>
              <c:numCache>
                <c:formatCode>General</c:formatCode>
                <c:ptCount val="8"/>
                <c:pt idx="0">
                  <c:v>185</c:v>
                </c:pt>
                <c:pt idx="1">
                  <c:v>190</c:v>
                </c:pt>
                <c:pt idx="2">
                  <c:v>195</c:v>
                </c:pt>
                <c:pt idx="3">
                  <c:v>200</c:v>
                </c:pt>
                <c:pt idx="4">
                  <c:v>205</c:v>
                </c:pt>
                <c:pt idx="5">
                  <c:v>210</c:v>
                </c:pt>
                <c:pt idx="6">
                  <c:v>215</c:v>
                </c:pt>
                <c:pt idx="7">
                  <c:v>220</c:v>
                </c:pt>
              </c:numCache>
            </c:numRef>
          </c:xVal>
          <c:yVal>
            <c:numRef>
              <c:f>'Fig 42'!$B$6:$I$6</c:f>
              <c:numCache>
                <c:formatCode>General</c:formatCode>
                <c:ptCount val="8"/>
                <c:pt idx="0">
                  <c:v>5.8701497709256362E-7</c:v>
                </c:pt>
                <c:pt idx="1">
                  <c:v>8.1150345145613836E-7</c:v>
                </c:pt>
                <c:pt idx="2">
                  <c:v>1.1022675654237606E-6</c:v>
                </c:pt>
                <c:pt idx="3">
                  <c:v>1.4717819906564604E-6</c:v>
                </c:pt>
                <c:pt idx="4">
                  <c:v>2.0530057317816363E-6</c:v>
                </c:pt>
                <c:pt idx="5">
                  <c:v>2.6860621722877667E-6</c:v>
                </c:pt>
                <c:pt idx="6">
                  <c:v>3.5864627086228887E-6</c:v>
                </c:pt>
                <c:pt idx="7">
                  <c:v>4.5820528522598784E-6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F2-4935-92E2-18E78F60AF0C}"/>
            </c:ext>
          </c:extLst>
        </c:ser>
        <c:ser>
          <c:idx val="1"/>
          <c:order val="1"/>
          <c:tx>
            <c:v>1S - 300-500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 42'!$B$14:$I$14</c:f>
              <c:numCache>
                <c:formatCode>General</c:formatCode>
                <c:ptCount val="8"/>
                <c:pt idx="0">
                  <c:v>185</c:v>
                </c:pt>
                <c:pt idx="1">
                  <c:v>190</c:v>
                </c:pt>
                <c:pt idx="2">
                  <c:v>195</c:v>
                </c:pt>
                <c:pt idx="3">
                  <c:v>200</c:v>
                </c:pt>
                <c:pt idx="4">
                  <c:v>205</c:v>
                </c:pt>
                <c:pt idx="5">
                  <c:v>210</c:v>
                </c:pt>
                <c:pt idx="6">
                  <c:v>215</c:v>
                </c:pt>
                <c:pt idx="7">
                  <c:v>220</c:v>
                </c:pt>
              </c:numCache>
            </c:numRef>
          </c:xVal>
          <c:yVal>
            <c:numRef>
              <c:f>'Fig 42'!$B$15:$I$15</c:f>
              <c:numCache>
                <c:formatCode>General</c:formatCode>
                <c:ptCount val="8"/>
                <c:pt idx="0">
                  <c:v>5.5545415681592307E-7</c:v>
                </c:pt>
                <c:pt idx="1">
                  <c:v>7.5597244605220014E-7</c:v>
                </c:pt>
                <c:pt idx="2">
                  <c:v>1.0036473810263311E-6</c:v>
                </c:pt>
                <c:pt idx="3">
                  <c:v>1.3284930235432936E-6</c:v>
                </c:pt>
                <c:pt idx="4">
                  <c:v>1.7907762974495928E-6</c:v>
                </c:pt>
                <c:pt idx="5">
                  <c:v>2.372063256503563E-6</c:v>
                </c:pt>
                <c:pt idx="6">
                  <c:v>3.2143548137427881E-6</c:v>
                </c:pt>
                <c:pt idx="7">
                  <c:v>4.175822140504316E-6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F2-4935-92E2-18E78F60AF0C}"/>
            </c:ext>
          </c:extLst>
        </c:ser>
        <c:ser>
          <c:idx val="2"/>
          <c:order val="2"/>
          <c:tx>
            <c:v>1S - 500-700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 42'!$B$23:$I$23</c:f>
              <c:numCache>
                <c:formatCode>General</c:formatCode>
                <c:ptCount val="8"/>
                <c:pt idx="0">
                  <c:v>185</c:v>
                </c:pt>
                <c:pt idx="1">
                  <c:v>190</c:v>
                </c:pt>
                <c:pt idx="2">
                  <c:v>195</c:v>
                </c:pt>
                <c:pt idx="3">
                  <c:v>200</c:v>
                </c:pt>
                <c:pt idx="4">
                  <c:v>205</c:v>
                </c:pt>
                <c:pt idx="5">
                  <c:v>210</c:v>
                </c:pt>
                <c:pt idx="6">
                  <c:v>215</c:v>
                </c:pt>
                <c:pt idx="7">
                  <c:v>220</c:v>
                </c:pt>
              </c:numCache>
            </c:numRef>
          </c:xVal>
          <c:yVal>
            <c:numRef>
              <c:f>'Fig 42'!$B$24:$I$24</c:f>
              <c:numCache>
                <c:formatCode>General</c:formatCode>
                <c:ptCount val="8"/>
                <c:pt idx="0">
                  <c:v>6.1762864726316008E-7</c:v>
                </c:pt>
                <c:pt idx="1">
                  <c:v>8.3496579131793313E-7</c:v>
                </c:pt>
                <c:pt idx="2">
                  <c:v>1.0474915821125494E-6</c:v>
                </c:pt>
                <c:pt idx="3">
                  <c:v>1.4604022952826235E-6</c:v>
                </c:pt>
                <c:pt idx="4">
                  <c:v>1.9626757272593746E-6</c:v>
                </c:pt>
                <c:pt idx="5">
                  <c:v>2.5575357905097377E-6</c:v>
                </c:pt>
                <c:pt idx="6">
                  <c:v>3.3337454845470153E-6</c:v>
                </c:pt>
                <c:pt idx="7">
                  <c:v>4.3293764038074406E-6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F2-4935-92E2-18E78F60AF0C}"/>
            </c:ext>
          </c:extLst>
        </c:ser>
        <c:ser>
          <c:idx val="3"/>
          <c:order val="3"/>
          <c:tx>
            <c:v>5S - 100-300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 42'!$N$5:$U$5</c:f>
              <c:numCache>
                <c:formatCode>General</c:formatCode>
                <c:ptCount val="8"/>
                <c:pt idx="0">
                  <c:v>185</c:v>
                </c:pt>
                <c:pt idx="1">
                  <c:v>190</c:v>
                </c:pt>
                <c:pt idx="2">
                  <c:v>195</c:v>
                </c:pt>
                <c:pt idx="3">
                  <c:v>200</c:v>
                </c:pt>
                <c:pt idx="4">
                  <c:v>205</c:v>
                </c:pt>
                <c:pt idx="5">
                  <c:v>210</c:v>
                </c:pt>
                <c:pt idx="6">
                  <c:v>215</c:v>
                </c:pt>
                <c:pt idx="7">
                  <c:v>220</c:v>
                </c:pt>
              </c:numCache>
            </c:numRef>
          </c:xVal>
          <c:yVal>
            <c:numRef>
              <c:f>'Fig 42'!$N$6:$U$6</c:f>
              <c:numCache>
                <c:formatCode>General</c:formatCode>
                <c:ptCount val="8"/>
                <c:pt idx="0">
                  <c:v>1.2048752777897766E-6</c:v>
                </c:pt>
                <c:pt idx="1">
                  <c:v>1.4110512924015739E-6</c:v>
                </c:pt>
                <c:pt idx="2">
                  <c:v>1.8106289852901597E-6</c:v>
                </c:pt>
                <c:pt idx="3">
                  <c:v>2.4896918203267502E-6</c:v>
                </c:pt>
                <c:pt idx="4">
                  <c:v>3.4478854147383987E-6</c:v>
                </c:pt>
                <c:pt idx="5">
                  <c:v>4.5896145639409194E-6</c:v>
                </c:pt>
                <c:pt idx="6">
                  <c:v>5.2644690641539776E-6</c:v>
                </c:pt>
                <c:pt idx="7">
                  <c:v>5.7925498304263639E-6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F2-4935-92E2-18E78F60AF0C}"/>
            </c:ext>
          </c:extLst>
        </c:ser>
        <c:ser>
          <c:idx val="4"/>
          <c:order val="4"/>
          <c:tx>
            <c:v>5S - 300-500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 42'!$N$14:$U$14</c:f>
              <c:numCache>
                <c:formatCode>General</c:formatCode>
                <c:ptCount val="8"/>
                <c:pt idx="0">
                  <c:v>185</c:v>
                </c:pt>
                <c:pt idx="1">
                  <c:v>190</c:v>
                </c:pt>
                <c:pt idx="2">
                  <c:v>195</c:v>
                </c:pt>
                <c:pt idx="3">
                  <c:v>200</c:v>
                </c:pt>
                <c:pt idx="4">
                  <c:v>205</c:v>
                </c:pt>
                <c:pt idx="5">
                  <c:v>210</c:v>
                </c:pt>
                <c:pt idx="6">
                  <c:v>215</c:v>
                </c:pt>
                <c:pt idx="7">
                  <c:v>220</c:v>
                </c:pt>
              </c:numCache>
            </c:numRef>
          </c:xVal>
          <c:yVal>
            <c:numRef>
              <c:f>'Fig 42'!$N$15:$U$15</c:f>
              <c:numCache>
                <c:formatCode>General</c:formatCode>
                <c:ptCount val="8"/>
                <c:pt idx="0">
                  <c:v>1.4013105541780764E-6</c:v>
                </c:pt>
                <c:pt idx="1">
                  <c:v>1.530058871421312E-6</c:v>
                </c:pt>
                <c:pt idx="2">
                  <c:v>2.1003401742291502E-6</c:v>
                </c:pt>
                <c:pt idx="3">
                  <c:v>2.4932008967419077E-6</c:v>
                </c:pt>
                <c:pt idx="4">
                  <c:v>4.0598729497958754E-6</c:v>
                </c:pt>
                <c:pt idx="5">
                  <c:v>4.4146133562588988E-6</c:v>
                </c:pt>
                <c:pt idx="6">
                  <c:v>5.8989591366215559E-6</c:v>
                </c:pt>
                <c:pt idx="7">
                  <c:v>6.282616590899743E-6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F2-4935-92E2-18E78F60AF0C}"/>
            </c:ext>
          </c:extLst>
        </c:ser>
        <c:ser>
          <c:idx val="5"/>
          <c:order val="5"/>
          <c:tx>
            <c:v>5S - 500-700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 42'!$N$23:$U$23</c:f>
              <c:numCache>
                <c:formatCode>General</c:formatCode>
                <c:ptCount val="8"/>
                <c:pt idx="0">
                  <c:v>185</c:v>
                </c:pt>
                <c:pt idx="1">
                  <c:v>190</c:v>
                </c:pt>
                <c:pt idx="2">
                  <c:v>195</c:v>
                </c:pt>
                <c:pt idx="3">
                  <c:v>200</c:v>
                </c:pt>
                <c:pt idx="4">
                  <c:v>205</c:v>
                </c:pt>
                <c:pt idx="5">
                  <c:v>210</c:v>
                </c:pt>
                <c:pt idx="6">
                  <c:v>215</c:v>
                </c:pt>
                <c:pt idx="7">
                  <c:v>220</c:v>
                </c:pt>
              </c:numCache>
            </c:numRef>
          </c:xVal>
          <c:yVal>
            <c:numRef>
              <c:f>'Fig 42'!$N$24:$U$24</c:f>
              <c:numCache>
                <c:formatCode>General</c:formatCode>
                <c:ptCount val="8"/>
                <c:pt idx="0">
                  <c:v>1.0787260329935116E-6</c:v>
                </c:pt>
                <c:pt idx="1">
                  <c:v>1.4229399104322469E-6</c:v>
                </c:pt>
                <c:pt idx="2">
                  <c:v>1.934967073891769E-6</c:v>
                </c:pt>
                <c:pt idx="3">
                  <c:v>2.5235436315687793E-6</c:v>
                </c:pt>
                <c:pt idx="4">
                  <c:v>3.2939068054828189E-6</c:v>
                </c:pt>
                <c:pt idx="5">
                  <c:v>4.1240820235560769E-6</c:v>
                </c:pt>
                <c:pt idx="6">
                  <c:v>5.1901410568677331E-6</c:v>
                </c:pt>
                <c:pt idx="7">
                  <c:v>6.0969743782627744E-6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9F2-4935-92E2-18E78F60A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312272"/>
        <c:axId val="869060608"/>
      </c:scatterChart>
      <c:valAx>
        <c:axId val="81031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[oC]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060608"/>
        <c:crosses val="autoZero"/>
        <c:crossBetween val="midCat"/>
      </c:valAx>
      <c:valAx>
        <c:axId val="869060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Ethylene concentration [mol/ml]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312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56889763779529"/>
          <c:y val="3.8771507728200642E-2"/>
          <c:w val="0.21009776902887142"/>
          <c:h val="0.4687532808398950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'100-300 μm data'!$B$10:$I$10</c:f>
              <c:strCache>
                <c:ptCount val="8"/>
                <c:pt idx="0">
                  <c:v>&lt;100</c:v>
                </c:pt>
                <c:pt idx="1">
                  <c:v>100-200</c:v>
                </c:pt>
                <c:pt idx="2">
                  <c:v>200-300</c:v>
                </c:pt>
                <c:pt idx="3">
                  <c:v>300-400</c:v>
                </c:pt>
                <c:pt idx="4">
                  <c:v>400-500</c:v>
                </c:pt>
                <c:pt idx="5">
                  <c:v>&gt;600</c:v>
                </c:pt>
                <c:pt idx="6">
                  <c:v>600-700</c:v>
                </c:pt>
                <c:pt idx="7">
                  <c:v>&gt;700</c:v>
                </c:pt>
              </c:strCache>
            </c:strRef>
          </c:cat>
          <c:val>
            <c:numRef>
              <c:f>'100-300 μm data'!$B$13:$I$13</c:f>
              <c:numCache>
                <c:formatCode>0%</c:formatCode>
                <c:ptCount val="8"/>
                <c:pt idx="0">
                  <c:v>3.8761624387782072E-2</c:v>
                </c:pt>
                <c:pt idx="1">
                  <c:v>0.36421337275470844</c:v>
                </c:pt>
                <c:pt idx="2">
                  <c:v>0.48263150261494631</c:v>
                </c:pt>
                <c:pt idx="3">
                  <c:v>0.11382928110788613</c:v>
                </c:pt>
                <c:pt idx="4">
                  <c:v>5.6421913467703702E-4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C-40F4-BF55-035AF5AB56C7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'100-300 μm data'!$T$13:$AA$13</c:f>
              <c:numCache>
                <c:formatCode>0%</c:formatCode>
                <c:ptCount val="8"/>
                <c:pt idx="0">
                  <c:v>5.7558146718318425E-3</c:v>
                </c:pt>
                <c:pt idx="1">
                  <c:v>0.30225388195653785</c:v>
                </c:pt>
                <c:pt idx="2">
                  <c:v>0.54242501494702422</c:v>
                </c:pt>
                <c:pt idx="3">
                  <c:v>0.14923593038876018</c:v>
                </c:pt>
                <c:pt idx="4">
                  <c:v>3.2935803584598457E-4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1C-40F4-BF55-035AF5AB5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50015"/>
        <c:axId val="152048767"/>
      </c:barChart>
      <c:catAx>
        <c:axId val="1520500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Eq. Diameter [µm]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8767"/>
        <c:crosses val="autoZero"/>
        <c:auto val="1"/>
        <c:lblAlgn val="ctr"/>
        <c:lblOffset val="100"/>
        <c:noMultiLvlLbl val="0"/>
      </c:catAx>
      <c:valAx>
        <c:axId val="1520487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 volume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50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'100-300 μm data'!$S$17:$AA$17</c:f>
              <c:strCache>
                <c:ptCount val="9"/>
                <c:pt idx="0">
                  <c:v>&lt;0.3</c:v>
                </c:pt>
                <c:pt idx="1">
                  <c:v>0.3-0.4</c:v>
                </c:pt>
                <c:pt idx="2">
                  <c:v>0.4-0.5</c:v>
                </c:pt>
                <c:pt idx="3">
                  <c:v>0.5-0.6</c:v>
                </c:pt>
                <c:pt idx="4">
                  <c:v>0.6-0.7</c:v>
                </c:pt>
                <c:pt idx="5">
                  <c:v>0.7-0.8</c:v>
                </c:pt>
                <c:pt idx="6">
                  <c:v>0.8-0.9</c:v>
                </c:pt>
                <c:pt idx="7">
                  <c:v>0.9-1.0</c:v>
                </c:pt>
                <c:pt idx="8">
                  <c:v>&gt;1.0</c:v>
                </c:pt>
              </c:strCache>
            </c:strRef>
          </c:cat>
          <c:val>
            <c:numRef>
              <c:f>'100-300 μm data'!$B$19:$J$19</c:f>
              <c:numCache>
                <c:formatCode>0%</c:formatCode>
                <c:ptCount val="9"/>
                <c:pt idx="0">
                  <c:v>0</c:v>
                </c:pt>
                <c:pt idx="1">
                  <c:v>8.5327032260181808E-5</c:v>
                </c:pt>
                <c:pt idx="2">
                  <c:v>8.0338682681894268E-3</c:v>
                </c:pt>
                <c:pt idx="3">
                  <c:v>6.9659676413639196E-2</c:v>
                </c:pt>
                <c:pt idx="4">
                  <c:v>0.18993141019329854</c:v>
                </c:pt>
                <c:pt idx="5">
                  <c:v>0.22668110662597224</c:v>
                </c:pt>
                <c:pt idx="6">
                  <c:v>0.14197105444521019</c:v>
                </c:pt>
                <c:pt idx="7">
                  <c:v>0.16202290702635291</c:v>
                </c:pt>
                <c:pt idx="8">
                  <c:v>0.20161464999507728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C-44C0-A2BC-BD1FD4187B18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'100-300 μm data'!$S$19:$AA$19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4.3619038032445854E-4</c:v>
                </c:pt>
                <c:pt idx="3">
                  <c:v>2.6355964903450938E-2</c:v>
                </c:pt>
                <c:pt idx="4">
                  <c:v>0.17813344070327311</c:v>
                </c:pt>
                <c:pt idx="5">
                  <c:v>0.43786803563339877</c:v>
                </c:pt>
                <c:pt idx="6">
                  <c:v>0.31917392252587784</c:v>
                </c:pt>
                <c:pt idx="7">
                  <c:v>2.1490764507524285E-2</c:v>
                </c:pt>
                <c:pt idx="8">
                  <c:v>1.6541681346150621E-2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9C-44C0-A2BC-BD1FD4187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7952767"/>
        <c:axId val="767959423"/>
      </c:barChart>
      <c:catAx>
        <c:axId val="76795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Sphericity</a:t>
                </a:r>
                <a:r>
                  <a:rPr lang="en-GB" baseline="0"/>
                  <a:t> [-]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959423"/>
        <c:crosses val="autoZero"/>
        <c:auto val="1"/>
        <c:lblAlgn val="ctr"/>
        <c:lblOffset val="100"/>
        <c:noMultiLvlLbl val="0"/>
      </c:catAx>
      <c:valAx>
        <c:axId val="7679594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95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82895888014"/>
          <c:y val="0.17187445319335085"/>
          <c:w val="6.828215223097113E-2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'100-300 μm data'!$B$17:$J$17</c:f>
              <c:strCache>
                <c:ptCount val="9"/>
                <c:pt idx="0">
                  <c:v>&lt;0.3</c:v>
                </c:pt>
                <c:pt idx="1">
                  <c:v>0.3-0.4</c:v>
                </c:pt>
                <c:pt idx="2">
                  <c:v>0.4-0.5</c:v>
                </c:pt>
                <c:pt idx="3">
                  <c:v>0.5-0.6</c:v>
                </c:pt>
                <c:pt idx="4">
                  <c:v>0.6-0.7</c:v>
                </c:pt>
                <c:pt idx="5">
                  <c:v>0.7-0.8</c:v>
                </c:pt>
                <c:pt idx="6">
                  <c:v>0.8-0.9</c:v>
                </c:pt>
                <c:pt idx="7">
                  <c:v>0.9-1.0</c:v>
                </c:pt>
                <c:pt idx="8">
                  <c:v>&gt;1.0</c:v>
                </c:pt>
              </c:strCache>
            </c:strRef>
          </c:cat>
          <c:val>
            <c:numRef>
              <c:f>'100-300 μm data'!$B$20:$J$20</c:f>
              <c:numCache>
                <c:formatCode>0%</c:formatCode>
                <c:ptCount val="9"/>
                <c:pt idx="0">
                  <c:v>0</c:v>
                </c:pt>
                <c:pt idx="1">
                  <c:v>2.291396205683932E-4</c:v>
                </c:pt>
                <c:pt idx="2">
                  <c:v>2.1722877662432742E-2</c:v>
                </c:pt>
                <c:pt idx="3">
                  <c:v>0.17051884615020063</c:v>
                </c:pt>
                <c:pt idx="4">
                  <c:v>0.40180987290200881</c:v>
                </c:pt>
                <c:pt idx="5">
                  <c:v>0.34764947967861887</c:v>
                </c:pt>
                <c:pt idx="6">
                  <c:v>5.4991677770254759E-2</c:v>
                </c:pt>
                <c:pt idx="7">
                  <c:v>2.5418690407002669E-3</c:v>
                </c:pt>
                <c:pt idx="8">
                  <c:v>5.3623717521556423E-4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D-4CB9-A723-03169D63A049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'100-300 μm data'!$S$20:$AA$20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1.2970206314989394E-3</c:v>
                </c:pt>
                <c:pt idx="3">
                  <c:v>5.1499313127264731E-2</c:v>
                </c:pt>
                <c:pt idx="4">
                  <c:v>0.26508845020801902</c:v>
                </c:pt>
                <c:pt idx="5">
                  <c:v>0.47470247615882599</c:v>
                </c:pt>
                <c:pt idx="6">
                  <c:v>0.20625724039167204</c:v>
                </c:pt>
                <c:pt idx="7">
                  <c:v>1.1391380490538064E-3</c:v>
                </c:pt>
                <c:pt idx="8">
                  <c:v>1.6361433665389147E-5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CD-4CB9-A723-03169D63A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178687"/>
        <c:axId val="192177855"/>
      </c:barChart>
      <c:catAx>
        <c:axId val="192178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Sphericity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77855"/>
        <c:crosses val="autoZero"/>
        <c:auto val="1"/>
        <c:lblAlgn val="ctr"/>
        <c:lblOffset val="100"/>
        <c:noMultiLvlLbl val="0"/>
      </c:catAx>
      <c:valAx>
        <c:axId val="1921778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 volume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7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300-500 </a:t>
            </a:r>
            <a:r>
              <a:rPr lang="el-GR"/>
              <a:t>μ</a:t>
            </a:r>
            <a:r>
              <a:rPr lang="en-GB"/>
              <a:t>m bed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xVal>
            <c:numRef>
              <c:f>'[1]500-700 microm - redone'!$FC$28:$FC$33</c:f>
              <c:numCache>
                <c:formatCode>General</c:formatCode>
                <c:ptCount val="6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</c:numCache>
            </c:numRef>
          </c:xVal>
          <c:yVal>
            <c:numRef>
              <c:f>'[1]500-700 microm - redone'!$FD$28:$FD$33</c:f>
              <c:numCache>
                <c:formatCode>General</c:formatCode>
                <c:ptCount val="6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62-44F6-80E9-5FE8E1132FC8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redone'!$FG$28:$FL$28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'[1]500-700 microm - redone'!$FG$29:$FL$29</c:f>
              <c:numCache>
                <c:formatCode>General</c:formatCode>
                <c:ptCount val="6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62-44F6-80E9-5FE8E1132FC8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redone'!$FG$31:$FI$31</c:f>
              <c:numCache>
                <c:formatCode>General</c:formatCode>
                <c:ptCount val="3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</c:numCache>
            </c:numRef>
          </c:xVal>
          <c:yVal>
            <c:numRef>
              <c:f>'[1]500-700 microm - redone'!$FG$32:$FI$32</c:f>
              <c:numCache>
                <c:formatCode>General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62-44F6-80E9-5FE8E1132FC8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redone'!$FG$34:$FL$34</c:f>
              <c:numCache>
                <c:formatCode>General</c:formatCode>
                <c:ptCount val="6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</c:numCache>
            </c:numRef>
          </c:xVal>
          <c:yVal>
            <c:numRef>
              <c:f>'[1]500-700 microm - redone'!$FG$35:$FL$35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62-44F6-80E9-5FE8E1132FC8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redone'!$FG$37:$FI$37</c:f>
              <c:numCache>
                <c:formatCode>General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</c:numCache>
            </c:numRef>
          </c:xVal>
          <c:yVal>
            <c:numRef>
              <c:f>'[1]500-700 microm - redone'!$FG$38:$FI$38</c:f>
              <c:numCache>
                <c:formatCode>General</c:formatCode>
                <c:ptCount val="3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62-44F6-80E9-5FE8E1132FC8}"/>
            </c:ext>
          </c:extLst>
        </c:ser>
        <c:ser>
          <c:idx val="5"/>
          <c:order val="5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redone'!$FG$40:$FI$40</c:f>
              <c:numCache>
                <c:formatCode>General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xVal>
          <c:yVal>
            <c:numRef>
              <c:f>'[1]500-700 microm - redone'!$FG$41:$FI$41</c:f>
              <c:numCache>
                <c:formatCode>General</c:formatCode>
                <c:ptCount val="3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62-44F6-80E9-5FE8E1132FC8}"/>
            </c:ext>
          </c:extLst>
        </c:ser>
        <c:ser>
          <c:idx val="6"/>
          <c:order val="6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redone'!$FG$43:$FH$43</c:f>
              <c:numCache>
                <c:formatCode>General</c:formatCode>
                <c:ptCount val="2"/>
                <c:pt idx="0">
                  <c:v>0.8</c:v>
                </c:pt>
                <c:pt idx="1">
                  <c:v>1</c:v>
                </c:pt>
              </c:numCache>
            </c:numRef>
          </c:xVal>
          <c:yVal>
            <c:numRef>
              <c:f>'[1]500-700 microm - redone'!$FG$44:$FH$44</c:f>
              <c:numCache>
                <c:formatCode>General</c:formatCode>
                <c:ptCount val="2"/>
                <c:pt idx="0">
                  <c:v>0.8</c:v>
                </c:pt>
                <c:pt idx="1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C62-44F6-80E9-5FE8E1132FC8}"/>
            </c:ext>
          </c:extLst>
        </c:ser>
        <c:ser>
          <c:idx val="7"/>
          <c:order val="7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'[1]500-700 microm - redone'!$FG$46:$FH$46</c:f>
              <c:numCache>
                <c:formatCode>General</c:formatCode>
                <c:ptCount val="2"/>
                <c:pt idx="0">
                  <c:v>0.8</c:v>
                </c:pt>
                <c:pt idx="1">
                  <c:v>0.8</c:v>
                </c:pt>
              </c:numCache>
            </c:numRef>
          </c:xVal>
          <c:yVal>
            <c:numRef>
              <c:f>'[1]500-700 microm - redone'!$FG$47:$FH$47</c:f>
              <c:numCache>
                <c:formatCode>General</c:formatCode>
                <c:ptCount val="2"/>
                <c:pt idx="0">
                  <c:v>0.8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C62-44F6-80E9-5FE8E1132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471759"/>
        <c:axId val="281476751"/>
      </c:scatterChart>
      <c:valAx>
        <c:axId val="281471759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S/I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476751"/>
        <c:crosses val="autoZero"/>
        <c:crossBetween val="midCat"/>
      </c:valAx>
      <c:valAx>
        <c:axId val="281476751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471759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'300-500 μm data'!$AK$5:$AO$5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'300-500 μm data'!$AK$6:$AO$6</c:f>
              <c:numCache>
                <c:formatCode>0%</c:formatCode>
                <c:ptCount val="5"/>
                <c:pt idx="0">
                  <c:v>6.7657008383585826E-3</c:v>
                </c:pt>
                <c:pt idx="1">
                  <c:v>0.25082119919596019</c:v>
                </c:pt>
                <c:pt idx="2">
                  <c:v>0.60886404863460308</c:v>
                </c:pt>
                <c:pt idx="3">
                  <c:v>0.12840123547580526</c:v>
                </c:pt>
                <c:pt idx="4">
                  <c:v>5.1478158552728344E-3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3-4B1A-BB29-E78B58612337}"/>
            </c:ext>
          </c:extLst>
        </c:ser>
        <c:ser>
          <c:idx val="1"/>
          <c:order val="1"/>
          <c:tx>
            <c:v>5S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'300-500 μm data'!$AK$7:$AO$7</c:f>
              <c:numCache>
                <c:formatCode>0%</c:formatCode>
                <c:ptCount val="5"/>
                <c:pt idx="0">
                  <c:v>2.2079772079772079E-2</c:v>
                </c:pt>
                <c:pt idx="1">
                  <c:v>0.59271130104463432</c:v>
                </c:pt>
                <c:pt idx="2">
                  <c:v>0.1891025641025641</c:v>
                </c:pt>
                <c:pt idx="3">
                  <c:v>0.18150522317188983</c:v>
                </c:pt>
                <c:pt idx="4">
                  <c:v>1.4601139601139601E-2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53-4B1A-BB29-E78B58612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1827695"/>
        <c:axId val="681840175"/>
      </c:barChart>
      <c:catAx>
        <c:axId val="681827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Zones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840175"/>
        <c:crosses val="autoZero"/>
        <c:auto val="1"/>
        <c:lblAlgn val="ctr"/>
        <c:lblOffset val="100"/>
        <c:noMultiLvlLbl val="0"/>
      </c:catAx>
      <c:valAx>
        <c:axId val="68184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827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59273840769898"/>
          <c:y val="9.5196485855934654E-2"/>
          <c:w val="6.828215223097113E-2"/>
          <c:h val="0.1548280549181065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1S</c:v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'300-500 μm data'!$B$10:$I$10</c:f>
              <c:strCache>
                <c:ptCount val="8"/>
                <c:pt idx="0">
                  <c:v>&lt;100</c:v>
                </c:pt>
                <c:pt idx="1">
                  <c:v>100-200</c:v>
                </c:pt>
                <c:pt idx="2">
                  <c:v>200-300</c:v>
                </c:pt>
                <c:pt idx="3">
                  <c:v>300-400</c:v>
                </c:pt>
                <c:pt idx="4">
                  <c:v>400-500</c:v>
                </c:pt>
                <c:pt idx="5">
                  <c:v>500-600</c:v>
                </c:pt>
                <c:pt idx="6">
                  <c:v>600-700</c:v>
                </c:pt>
                <c:pt idx="7">
                  <c:v>&gt;700</c:v>
                </c:pt>
              </c:strCache>
            </c:strRef>
          </c:cat>
          <c:val>
            <c:numRef>
              <c:f>'300-500 μm data'!$B$12:$I$12</c:f>
              <c:numCache>
                <c:formatCode>0%</c:formatCode>
                <c:ptCount val="8"/>
                <c:pt idx="0">
                  <c:v>0.55508162965141927</c:v>
                </c:pt>
                <c:pt idx="1">
                  <c:v>7.8246801000147082E-2</c:v>
                </c:pt>
                <c:pt idx="2">
                  <c:v>8.1482570966318571E-2</c:v>
                </c:pt>
                <c:pt idx="3">
                  <c:v>0.16477913418639997</c:v>
                </c:pt>
                <c:pt idx="4">
                  <c:v>9.8298769426876501E-2</c:v>
                </c:pt>
                <c:pt idx="5">
                  <c:v>2.1228612050791781E-2</c:v>
                </c:pt>
                <c:pt idx="6">
                  <c:v>7.8442908270824141E-4</c:v>
                </c:pt>
                <c:pt idx="7">
                  <c:v>9.8053635338530177E-5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D-4DC1-8333-32964A01D9F0}"/>
            </c:ext>
          </c:extLst>
        </c:ser>
        <c:ser>
          <c:idx val="1"/>
          <c:order val="1"/>
          <c:tx>
            <c:v>5S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'300-500 μm data'!$S$12:$Z$12</c:f>
              <c:numCache>
                <c:formatCode>0%</c:formatCode>
                <c:ptCount val="8"/>
                <c:pt idx="0">
                  <c:v>0.16809116809116809</c:v>
                </c:pt>
                <c:pt idx="1">
                  <c:v>3.2288698955365625E-2</c:v>
                </c:pt>
                <c:pt idx="2">
                  <c:v>0.10173314339981007</c:v>
                </c:pt>
                <c:pt idx="3">
                  <c:v>0.349002849002849</c:v>
                </c:pt>
                <c:pt idx="4">
                  <c:v>0.28561253561253563</c:v>
                </c:pt>
                <c:pt idx="5">
                  <c:v>6.279677113010447E-2</c:v>
                </c:pt>
                <c:pt idx="6">
                  <c:v>4.7483380816714152E-4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AD-4DC1-8333-32964A01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43423"/>
        <c:axId val="61142175"/>
      </c:barChart>
      <c:catAx>
        <c:axId val="61143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Eq. Diameter [µm]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42175"/>
        <c:crosses val="autoZero"/>
        <c:auto val="1"/>
        <c:lblAlgn val="ctr"/>
        <c:lblOffset val="100"/>
        <c:noMultiLvlLbl val="0"/>
      </c:catAx>
      <c:valAx>
        <c:axId val="61142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4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92607174103251"/>
          <c:y val="0.14149278215223096"/>
          <c:w val="6.828215223097113E-2"/>
          <c:h val="0.1547340434172835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42</xdr:row>
      <xdr:rowOff>158115</xdr:rowOff>
    </xdr:from>
    <xdr:to>
      <xdr:col>16</xdr:col>
      <xdr:colOff>417195</xdr:colOff>
      <xdr:row>57</xdr:row>
      <xdr:rowOff>158115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58B2F9-E74F-4192-9FE6-9C54D5A9A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488950</xdr:colOff>
      <xdr:row>10</xdr:row>
      <xdr:rowOff>120650</xdr:rowOff>
    </xdr:from>
    <xdr:to>
      <xdr:col>42</xdr:col>
      <xdr:colOff>184150</xdr:colOff>
      <xdr:row>26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816D68-04FB-419D-B1AE-AE1EE4D53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590550</xdr:colOff>
      <xdr:row>27</xdr:row>
      <xdr:rowOff>146050</xdr:rowOff>
    </xdr:from>
    <xdr:to>
      <xdr:col>42</xdr:col>
      <xdr:colOff>285750</xdr:colOff>
      <xdr:row>43</xdr:row>
      <xdr:rowOff>44450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0D0EAD-9678-4F7C-BF10-9FA1D3CFE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133350</xdr:colOff>
      <xdr:row>44</xdr:row>
      <xdr:rowOff>19050</xdr:rowOff>
    </xdr:from>
    <xdr:to>
      <xdr:col>42</xdr:col>
      <xdr:colOff>438150</xdr:colOff>
      <xdr:row>59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55EE7AA-CE43-490E-82F0-5E9E38A08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409575</xdr:colOff>
      <xdr:row>34</xdr:row>
      <xdr:rowOff>166688</xdr:rowOff>
    </xdr:from>
    <xdr:to>
      <xdr:col>34</xdr:col>
      <xdr:colOff>104775</xdr:colOff>
      <xdr:row>50</xdr:row>
      <xdr:rowOff>14288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68B0CC-5338-4982-8E8B-95C96F231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19050</xdr:colOff>
      <xdr:row>51</xdr:row>
      <xdr:rowOff>52388</xdr:rowOff>
    </xdr:from>
    <xdr:to>
      <xdr:col>33</xdr:col>
      <xdr:colOff>323850</xdr:colOff>
      <xdr:row>66</xdr:row>
      <xdr:rowOff>80963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489DBF3-8110-456F-9FAB-9A03BD546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15</xdr:row>
      <xdr:rowOff>38100</xdr:rowOff>
    </xdr:from>
    <xdr:to>
      <xdr:col>8</xdr:col>
      <xdr:colOff>495300</xdr:colOff>
      <xdr:row>30</xdr:row>
      <xdr:rowOff>117475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FF42F-F158-45F4-BC09-1A7217CE6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24</xdr:row>
      <xdr:rowOff>57150</xdr:rowOff>
    </xdr:from>
    <xdr:to>
      <xdr:col>17</xdr:col>
      <xdr:colOff>428625</xdr:colOff>
      <xdr:row>39</xdr:row>
      <xdr:rowOff>85725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62296FE-E49F-48ED-A438-A0A1DF56C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38</xdr:row>
      <xdr:rowOff>85726</xdr:rowOff>
    </xdr:from>
    <xdr:to>
      <xdr:col>10</xdr:col>
      <xdr:colOff>266699</xdr:colOff>
      <xdr:row>79</xdr:row>
      <xdr:rowOff>66675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80A4A0B-84E3-4195-A765-E662AAF5D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590550</xdr:colOff>
      <xdr:row>56</xdr:row>
      <xdr:rowOff>142875</xdr:rowOff>
    </xdr:from>
    <xdr:to>
      <xdr:col>10</xdr:col>
      <xdr:colOff>190500</xdr:colOff>
      <xdr:row>63</xdr:row>
      <xdr:rowOff>123825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E9D219F-4243-4003-9654-1E29783C2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400050</xdr:colOff>
      <xdr:row>40</xdr:row>
      <xdr:rowOff>9525</xdr:rowOff>
    </xdr:from>
    <xdr:to>
      <xdr:col>10</xdr:col>
      <xdr:colOff>9526</xdr:colOff>
      <xdr:row>46</xdr:row>
      <xdr:rowOff>104775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771DDB4-C104-4B2E-BA80-24A5D86F4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571500</xdr:colOff>
      <xdr:row>40</xdr:row>
      <xdr:rowOff>28575</xdr:rowOff>
    </xdr:from>
    <xdr:to>
      <xdr:col>5</xdr:col>
      <xdr:colOff>607837</xdr:colOff>
      <xdr:row>42</xdr:row>
      <xdr:rowOff>109761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32CEB5-0F0C-4F96-AFC8-4954271AB949}"/>
            </a:ext>
          </a:extLst>
        </xdr:cNvPr>
        <xdr:cNvSpPr txBox="1"/>
      </xdr:nvSpPr>
      <xdr:spPr>
        <a:xfrm>
          <a:off x="2400300" y="7140575"/>
          <a:ext cx="125553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GB" sz="1100" b="1"/>
            <a:t>a) de Klerk - single</a:t>
          </a:r>
        </a:p>
        <a:p>
          <a:r>
            <a:rPr lang="en-GB" sz="1100" b="1"/>
            <a:t>Offset: +3</a:t>
          </a:r>
        </a:p>
      </xdr:txBody>
    </xdr:sp>
    <xdr:clientData/>
  </xdr:twoCellAnchor>
  <xdr:twoCellAnchor>
    <xdr:from>
      <xdr:col>5</xdr:col>
      <xdr:colOff>581025</xdr:colOff>
      <xdr:row>48</xdr:row>
      <xdr:rowOff>114300</xdr:rowOff>
    </xdr:from>
    <xdr:to>
      <xdr:col>10</xdr:col>
      <xdr:colOff>219075</xdr:colOff>
      <xdr:row>55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61004F7-0FF0-42CE-AF5F-1236B6254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0.66458</cdr:x>
      <cdr:y>0.15341</cdr:y>
    </cdr:from>
    <cdr:to>
      <cdr:x>0.94583</cdr:x>
      <cdr:y>0.49091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4159D56-EEE3-40ED-9F74-3593ACA6F212}"/>
            </a:ext>
          </a:extLst>
        </cdr:cNvPr>
        <cdr:cNvSpPr txBox="1"/>
      </cdr:nvSpPr>
      <cdr:spPr>
        <a:xfrm xmlns:a="http://schemas.openxmlformats.org/drawingml/2006/main">
          <a:off x="3038475" y="428625"/>
          <a:ext cx="1285875" cy="942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Eq. Diameter: 431 µm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0.172</cdr:x>
      <cdr:y>0.29601</cdr:y>
    </cdr:from>
    <cdr:to>
      <cdr:x>0.408</cdr:x>
      <cdr:y>0.79923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9F0513C0-4596-4A06-B9DA-FC754D4D885F}"/>
            </a:ext>
          </a:extLst>
        </cdr:cNvPr>
        <cdr:cNvGrpSpPr/>
      </cdr:nvGrpSpPr>
      <cdr:grpSpPr>
        <a:xfrm xmlns:a="http://schemas.openxmlformats.org/drawingml/2006/main">
          <a:off x="819150" y="2254970"/>
          <a:ext cx="1123950" cy="3833471"/>
          <a:chOff x="819150" y="2152216"/>
          <a:chExt cx="1123949" cy="3658769"/>
        </a:xfrm>
      </cdr:grpSpPr>
      <cdr:sp macro="" textlink="">
        <cdr:nvSpPr>
          <cdr:cNvPr id="2" name="TextBox 1">
            <a:extLst xmlns:a="http://schemas.openxmlformats.org/drawingml/2006/main">
              <a:ext uri="{FF2B5EF4-FFF2-40B4-BE49-F238E27FC236}">
                <a16:creationId xmlns:a16="http://schemas.microsoft.com/office/drawing/2014/main" id="{DB2DF766-93AF-4DF7-B952-EC98BE663969}"/>
              </a:ext>
            </a:extLst>
          </cdr:cNvPr>
          <cdr:cNvSpPr txBox="1"/>
        </cdr:nvSpPr>
        <cdr:spPr>
          <a:xfrm xmlns:a="http://schemas.openxmlformats.org/drawingml/2006/main">
            <a:off x="819150" y="2152216"/>
            <a:ext cx="914400" cy="8983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GB" sz="1100" b="1"/>
              <a:t>b) de Klerk - range</a:t>
            </a:r>
          </a:p>
          <a:p xmlns:a="http://schemas.openxmlformats.org/drawingml/2006/main">
            <a:r>
              <a:rPr lang="en-GB" sz="1100" b="1"/>
              <a:t>Offset: +2</a:t>
            </a:r>
          </a:p>
        </cdr:txBody>
      </cdr:sp>
      <cdr:sp macro="" textlink="">
        <cdr:nvSpPr>
          <cdr:cNvPr id="3" name="TextBox 2">
            <a:extLst xmlns:a="http://schemas.openxmlformats.org/drawingml/2006/main">
              <a:ext uri="{FF2B5EF4-FFF2-40B4-BE49-F238E27FC236}">
                <a16:creationId xmlns:a16="http://schemas.microsoft.com/office/drawing/2014/main" id="{91D0D3DF-A792-4A0D-A8F4-C1D260D912FA}"/>
              </a:ext>
            </a:extLst>
          </cdr:cNvPr>
          <cdr:cNvSpPr txBox="1"/>
        </cdr:nvSpPr>
        <cdr:spPr>
          <a:xfrm xmlns:a="http://schemas.openxmlformats.org/drawingml/2006/main">
            <a:off x="828675" y="3593265"/>
            <a:ext cx="952500" cy="7860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GB" sz="1100" b="1"/>
              <a:t>c) de Klerk -</a:t>
            </a:r>
            <a:r>
              <a:rPr lang="en-GB" sz="1100" b="1" baseline="0"/>
              <a:t> </a:t>
            </a:r>
            <a:br>
              <a:rPr lang="en-GB" sz="1100" b="1" baseline="0"/>
            </a:br>
            <a:r>
              <a:rPr lang="en-GB" sz="1100" b="1" baseline="0"/>
              <a:t>distribution</a:t>
            </a:r>
          </a:p>
          <a:p xmlns:a="http://schemas.openxmlformats.org/drawingml/2006/main">
            <a:r>
              <a:rPr lang="en-GB" sz="1100" b="1" baseline="0"/>
              <a:t>Offset: +1</a:t>
            </a:r>
            <a:endParaRPr lang="en-GB" sz="1100" b="1"/>
          </a:p>
        </cdr:txBody>
      </cdr:sp>
      <cdr:sp macro="" textlink="">
        <cdr:nvSpPr>
          <cdr:cNvPr id="4" name="TextBox 3">
            <a:extLst xmlns:a="http://schemas.openxmlformats.org/drawingml/2006/main">
              <a:ext uri="{FF2B5EF4-FFF2-40B4-BE49-F238E27FC236}">
                <a16:creationId xmlns:a16="http://schemas.microsoft.com/office/drawing/2014/main" id="{55111798-1A2D-4528-8240-601ED4B4FC2E}"/>
              </a:ext>
            </a:extLst>
          </cdr:cNvPr>
          <cdr:cNvSpPr txBox="1"/>
        </cdr:nvSpPr>
        <cdr:spPr>
          <a:xfrm xmlns:a="http://schemas.openxmlformats.org/drawingml/2006/main">
            <a:off x="828674" y="5221464"/>
            <a:ext cx="1114425" cy="58952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GB" sz="1100" b="1"/>
              <a:t>d) 5S - 300-500 µm</a:t>
            </a:r>
            <a:br>
              <a:rPr lang="en-GB" sz="1100" b="1"/>
            </a:br>
            <a:r>
              <a:rPr lang="en-GB" sz="1100" b="1"/>
              <a:t>Offset:</a:t>
            </a:r>
            <a:r>
              <a:rPr lang="en-GB" sz="1100" b="1" baseline="0"/>
              <a:t> +0</a:t>
            </a:r>
            <a:endParaRPr lang="en-GB" sz="1100" b="1"/>
          </a:p>
        </cdr:txBody>
      </cdr: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259080</xdr:colOff>
      <xdr:row>30</xdr:row>
      <xdr:rowOff>11430</xdr:rowOff>
    </xdr:from>
    <xdr:to>
      <xdr:col>12</xdr:col>
      <xdr:colOff>563880</xdr:colOff>
      <xdr:row>45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71BF09-AD64-4CBF-BA89-937E9E900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0.79232</cdr:x>
      <cdr:y>0.06864</cdr:y>
    </cdr:from>
    <cdr:to>
      <cdr:x>0.996</cdr:x>
      <cdr:y>0.32421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8602E5F-F9FF-4583-884B-7AE250D2F9AA}"/>
            </a:ext>
          </a:extLst>
        </cdr:cNvPr>
        <cdr:cNvSpPr txBox="1"/>
      </cdr:nvSpPr>
      <cdr:spPr>
        <a:xfrm xmlns:a="http://schemas.openxmlformats.org/drawingml/2006/main">
          <a:off x="3771899" y="186324"/>
          <a:ext cx="969645" cy="693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Equant block</a:t>
          </a:r>
        </a:p>
        <a:p xmlns:a="http://schemas.openxmlformats.org/drawingml/2006/main">
          <a:r>
            <a:rPr lang="en-GB" sz="1100" b="1"/>
            <a:t>1S: 2.1%</a:t>
          </a:r>
        </a:p>
        <a:p xmlns:a="http://schemas.openxmlformats.org/drawingml/2006/main">
          <a:r>
            <a:rPr lang="en-GB" sz="1100" b="1"/>
            <a:t>5S: 5.4% </a:t>
          </a:r>
        </a:p>
      </cdr:txBody>
    </cdr:sp>
  </cdr:relSizeAnchor>
  <cdr:relSizeAnchor xmlns:cdr="http://schemas.openxmlformats.org/drawingml/2006/chartDrawing">
    <cdr:from>
      <cdr:x>0.62111</cdr:x>
      <cdr:y>0.13595</cdr:y>
    </cdr:from>
    <cdr:to>
      <cdr:x>0.78231</cdr:x>
      <cdr:y>0.29614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721E8D0-102E-4976-B593-35CE0C106C85}"/>
            </a:ext>
          </a:extLst>
        </cdr:cNvPr>
        <cdr:cNvSpPr txBox="1"/>
      </cdr:nvSpPr>
      <cdr:spPr>
        <a:xfrm xmlns:a="http://schemas.openxmlformats.org/drawingml/2006/main">
          <a:off x="2956872" y="369056"/>
          <a:ext cx="767403" cy="434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Sub-equant</a:t>
          </a:r>
          <a:br>
            <a:rPr lang="en-GB" sz="1100" b="1"/>
          </a:br>
          <a:r>
            <a:rPr lang="en-GB" sz="1100" b="1"/>
            <a:t>block</a:t>
          </a:r>
        </a:p>
        <a:p xmlns:a="http://schemas.openxmlformats.org/drawingml/2006/main">
          <a:r>
            <a:rPr lang="en-GB" sz="1100" b="1"/>
            <a:t>1S: 48.2%</a:t>
          </a:r>
        </a:p>
        <a:p xmlns:a="http://schemas.openxmlformats.org/drawingml/2006/main">
          <a:r>
            <a:rPr lang="en-GB" sz="1100" b="1"/>
            <a:t>5S: 67.8% </a:t>
          </a:r>
        </a:p>
      </cdr:txBody>
    </cdr:sp>
  </cdr:relSizeAnchor>
  <cdr:relSizeAnchor xmlns:cdr="http://schemas.openxmlformats.org/drawingml/2006/chartDrawing">
    <cdr:from>
      <cdr:x>0.61968</cdr:x>
      <cdr:y>0.40346</cdr:y>
    </cdr:from>
    <cdr:to>
      <cdr:x>0.91877</cdr:x>
      <cdr:y>0.55579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40E922A-AB07-4AB3-A3AB-D64FDE39A07D}"/>
            </a:ext>
          </a:extLst>
        </cdr:cNvPr>
        <cdr:cNvSpPr txBox="1"/>
      </cdr:nvSpPr>
      <cdr:spPr>
        <a:xfrm xmlns:a="http://schemas.openxmlformats.org/drawingml/2006/main">
          <a:off x="2950039" y="1106775"/>
          <a:ext cx="1423846" cy="417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Elongate block</a:t>
          </a:r>
        </a:p>
        <a:p xmlns:a="http://schemas.openxmlformats.org/drawingml/2006/main">
          <a:r>
            <a:rPr lang="en-GB" sz="1100" b="1"/>
            <a:t>1S: 21.5% 5S: 14.6% </a:t>
          </a:r>
        </a:p>
      </cdr:txBody>
    </cdr:sp>
  </cdr:relSizeAnchor>
  <cdr:relSizeAnchor xmlns:cdr="http://schemas.openxmlformats.org/drawingml/2006/chartDrawing">
    <cdr:from>
      <cdr:x>0.62111</cdr:x>
      <cdr:y>0.5524</cdr:y>
    </cdr:from>
    <cdr:to>
      <cdr:x>0.83361</cdr:x>
      <cdr:y>0.76768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05D10BA-98E3-46A5-8383-28495DA1AC5A}"/>
            </a:ext>
          </a:extLst>
        </cdr:cNvPr>
        <cdr:cNvSpPr txBox="1"/>
      </cdr:nvSpPr>
      <cdr:spPr>
        <a:xfrm xmlns:a="http://schemas.openxmlformats.org/drawingml/2006/main">
          <a:off x="2956872" y="1499554"/>
          <a:ext cx="1011627" cy="584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Rod</a:t>
          </a:r>
        </a:p>
        <a:p xmlns:a="http://schemas.openxmlformats.org/drawingml/2006/main">
          <a:r>
            <a:rPr lang="en-GB" sz="1100" b="1"/>
            <a:t>1S: 1.6%</a:t>
          </a:r>
        </a:p>
        <a:p xmlns:a="http://schemas.openxmlformats.org/drawingml/2006/main">
          <a:r>
            <a:rPr lang="en-GB" sz="1100" b="1"/>
            <a:t>5S: 0.4% </a:t>
          </a:r>
        </a:p>
      </cdr:txBody>
    </cdr:sp>
  </cdr:relSizeAnchor>
  <cdr:relSizeAnchor xmlns:cdr="http://schemas.openxmlformats.org/drawingml/2006/chartDrawing">
    <cdr:from>
      <cdr:x>0.46763</cdr:x>
      <cdr:y>0.16047</cdr:y>
    </cdr:from>
    <cdr:to>
      <cdr:x>0.60624</cdr:x>
      <cdr:y>0.39088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7EDF0EF-6DDD-47C5-8FC0-C43311921A76}"/>
            </a:ext>
          </a:extLst>
        </cdr:cNvPr>
        <cdr:cNvSpPr txBox="1"/>
      </cdr:nvSpPr>
      <cdr:spPr>
        <a:xfrm xmlns:a="http://schemas.openxmlformats.org/drawingml/2006/main">
          <a:off x="2226186" y="435625"/>
          <a:ext cx="659889" cy="625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Flat block</a:t>
          </a:r>
        </a:p>
        <a:p xmlns:a="http://schemas.openxmlformats.org/drawingml/2006/main">
          <a:r>
            <a:rPr lang="en-GB" sz="1100" b="1"/>
            <a:t>1S: 22.1%</a:t>
          </a:r>
        </a:p>
        <a:p xmlns:a="http://schemas.openxmlformats.org/drawingml/2006/main">
          <a:r>
            <a:rPr lang="en-GB" sz="1100" b="1"/>
            <a:t>5S: 10.9% </a:t>
          </a:r>
        </a:p>
      </cdr:txBody>
    </cdr:sp>
  </cdr:relSizeAnchor>
  <cdr:relSizeAnchor xmlns:cdr="http://schemas.openxmlformats.org/drawingml/2006/chartDrawing">
    <cdr:from>
      <cdr:x>0.30888</cdr:x>
      <cdr:y>0.16044</cdr:y>
    </cdr:from>
    <cdr:to>
      <cdr:x>0.43818</cdr:x>
      <cdr:y>0.37333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9196CC1-D2C5-4E81-A13D-8D3838A727DE}"/>
            </a:ext>
          </a:extLst>
        </cdr:cNvPr>
        <cdr:cNvSpPr txBox="1"/>
      </cdr:nvSpPr>
      <cdr:spPr>
        <a:xfrm xmlns:a="http://schemas.openxmlformats.org/drawingml/2006/main">
          <a:off x="1470461" y="435546"/>
          <a:ext cx="615514" cy="577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Slab</a:t>
          </a:r>
        </a:p>
        <a:p xmlns:a="http://schemas.openxmlformats.org/drawingml/2006/main">
          <a:r>
            <a:rPr lang="en-GB" sz="1100" b="1"/>
            <a:t>1S: 1.3%</a:t>
          </a:r>
        </a:p>
        <a:p xmlns:a="http://schemas.openxmlformats.org/drawingml/2006/main">
          <a:r>
            <a:rPr lang="en-GB" sz="1100" b="1"/>
            <a:t>5S: 0.2% </a:t>
          </a:r>
        </a:p>
      </cdr:txBody>
    </cdr:sp>
  </cdr:relSizeAnchor>
  <cdr:relSizeAnchor xmlns:cdr="http://schemas.openxmlformats.org/drawingml/2006/chartDrawing">
    <cdr:from>
      <cdr:x>0.15389</cdr:x>
      <cdr:y>0.16047</cdr:y>
    </cdr:from>
    <cdr:to>
      <cdr:x>0.27611</cdr:x>
      <cdr:y>0.36632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B1778E2B-0E02-4935-9403-83E657C2327F}"/>
            </a:ext>
          </a:extLst>
        </cdr:cNvPr>
        <cdr:cNvSpPr txBox="1"/>
      </cdr:nvSpPr>
      <cdr:spPr>
        <a:xfrm xmlns:a="http://schemas.openxmlformats.org/drawingml/2006/main">
          <a:off x="732607" y="435625"/>
          <a:ext cx="581844" cy="558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Plate</a:t>
          </a:r>
        </a:p>
        <a:p xmlns:a="http://schemas.openxmlformats.org/drawingml/2006/main">
          <a:r>
            <a:rPr lang="en-GB" sz="1100" b="1"/>
            <a:t>1S: 0%</a:t>
          </a:r>
        </a:p>
        <a:p xmlns:a="http://schemas.openxmlformats.org/drawingml/2006/main">
          <a:r>
            <a:rPr lang="en-GB" sz="1100" b="1"/>
            <a:t>5S: 0% </a:t>
          </a:r>
        </a:p>
      </cdr:txBody>
    </cdr:sp>
  </cdr:relSizeAnchor>
  <cdr:relSizeAnchor xmlns:cdr="http://schemas.openxmlformats.org/drawingml/2006/chartDrawing">
    <cdr:from>
      <cdr:x>0.31305</cdr:x>
      <cdr:y>0.47609</cdr:y>
    </cdr:from>
    <cdr:to>
      <cdr:x>0.52555</cdr:x>
      <cdr:y>0.69137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D2D346FF-03F3-48A9-9EC6-67400FAF7855}"/>
            </a:ext>
          </a:extLst>
        </cdr:cNvPr>
        <cdr:cNvSpPr txBox="1"/>
      </cdr:nvSpPr>
      <cdr:spPr>
        <a:xfrm xmlns:a="http://schemas.openxmlformats.org/drawingml/2006/main">
          <a:off x="1490312" y="1292394"/>
          <a:ext cx="1011626" cy="584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Blade</a:t>
          </a:r>
        </a:p>
        <a:p xmlns:a="http://schemas.openxmlformats.org/drawingml/2006/main">
          <a:r>
            <a:rPr lang="en-GB" sz="1100" b="1"/>
            <a:t>1S: 3.3%</a:t>
          </a:r>
        </a:p>
        <a:p xmlns:a="http://schemas.openxmlformats.org/drawingml/2006/main">
          <a:r>
            <a:rPr lang="en-GB" sz="1100" b="1"/>
            <a:t>5S: 0.6%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3922</xdr:colOff>
      <xdr:row>42</xdr:row>
      <xdr:rowOff>47065</xdr:rowOff>
    </xdr:from>
    <xdr:to>
      <xdr:col>16</xdr:col>
      <xdr:colOff>305360</xdr:colOff>
      <xdr:row>57</xdr:row>
      <xdr:rowOff>102535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58A9C6-197A-452D-B15B-3E9146266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452717</xdr:colOff>
      <xdr:row>11</xdr:row>
      <xdr:rowOff>62753</xdr:rowOff>
    </xdr:from>
    <xdr:to>
      <xdr:col>42</xdr:col>
      <xdr:colOff>147917</xdr:colOff>
      <xdr:row>26</xdr:row>
      <xdr:rowOff>116541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CE1BC5-42BD-4FC5-97A0-4F2AD37CB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454511</xdr:colOff>
      <xdr:row>27</xdr:row>
      <xdr:rowOff>149712</xdr:rowOff>
    </xdr:from>
    <xdr:to>
      <xdr:col>42</xdr:col>
      <xdr:colOff>149711</xdr:colOff>
      <xdr:row>44</xdr:row>
      <xdr:rowOff>24207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BA5AA4-27C9-4B8E-B993-0DEB17D18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472440</xdr:colOff>
      <xdr:row>44</xdr:row>
      <xdr:rowOff>68580</xdr:rowOff>
    </xdr:from>
    <xdr:to>
      <xdr:col>42</xdr:col>
      <xdr:colOff>167640</xdr:colOff>
      <xdr:row>59</xdr:row>
      <xdr:rowOff>68580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2414A0-EC35-46F0-886B-7B2499FE4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323850</xdr:colOff>
      <xdr:row>35</xdr:row>
      <xdr:rowOff>100013</xdr:rowOff>
    </xdr:from>
    <xdr:to>
      <xdr:col>33</xdr:col>
      <xdr:colOff>19050</xdr:colOff>
      <xdr:row>50</xdr:row>
      <xdr:rowOff>128588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E77774-7117-40D3-82D8-1F2A79B2C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476250</xdr:colOff>
      <xdr:row>52</xdr:row>
      <xdr:rowOff>42863</xdr:rowOff>
    </xdr:from>
    <xdr:to>
      <xdr:col>33</xdr:col>
      <xdr:colOff>171450</xdr:colOff>
      <xdr:row>67</xdr:row>
      <xdr:rowOff>71438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0982A7-70A8-4D81-8E26-AD0D29070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0.79348</cdr:x>
      <cdr:y>0.08737</cdr:y>
    </cdr:from>
    <cdr:to>
      <cdr:x>1</cdr:x>
      <cdr:y>0.31998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8602E5F-F9FF-4583-884B-7AE250D2F9AA}"/>
            </a:ext>
          </a:extLst>
        </cdr:cNvPr>
        <cdr:cNvSpPr txBox="1"/>
      </cdr:nvSpPr>
      <cdr:spPr>
        <a:xfrm xmlns:a="http://schemas.openxmlformats.org/drawingml/2006/main">
          <a:off x="3625103" y="242037"/>
          <a:ext cx="943535" cy="644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Equant block</a:t>
          </a:r>
        </a:p>
        <a:p xmlns:a="http://schemas.openxmlformats.org/drawingml/2006/main">
          <a:r>
            <a:rPr lang="en-GB" sz="1100" b="1"/>
            <a:t>1S: 2.7%</a:t>
          </a:r>
        </a:p>
        <a:p xmlns:a="http://schemas.openxmlformats.org/drawingml/2006/main">
          <a:r>
            <a:rPr lang="en-GB" sz="1100" b="1"/>
            <a:t>5S: 5.8% </a:t>
          </a:r>
        </a:p>
      </cdr:txBody>
    </cdr:sp>
  </cdr:relSizeAnchor>
  <cdr:relSizeAnchor xmlns:cdr="http://schemas.openxmlformats.org/drawingml/2006/chartDrawing">
    <cdr:from>
      <cdr:x>0.61945</cdr:x>
      <cdr:y>0.13371</cdr:y>
    </cdr:from>
    <cdr:to>
      <cdr:x>0.83195</cdr:x>
      <cdr:y>0.34899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721E8D0-102E-4976-B593-35CE0C106C85}"/>
            </a:ext>
          </a:extLst>
        </cdr:cNvPr>
        <cdr:cNvSpPr txBox="1"/>
      </cdr:nvSpPr>
      <cdr:spPr>
        <a:xfrm xmlns:a="http://schemas.openxmlformats.org/drawingml/2006/main">
          <a:off x="2830040" y="370381"/>
          <a:ext cx="970836" cy="596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Sub-equant</a:t>
          </a:r>
          <a:br>
            <a:rPr lang="en-GB" sz="1100" b="1"/>
          </a:br>
          <a:r>
            <a:rPr lang="en-GB" sz="1100" b="1"/>
            <a:t>block</a:t>
          </a:r>
        </a:p>
        <a:p xmlns:a="http://schemas.openxmlformats.org/drawingml/2006/main">
          <a:r>
            <a:rPr lang="en-GB" sz="1100" b="1"/>
            <a:t>1S: 48.6%</a:t>
          </a:r>
        </a:p>
        <a:p xmlns:a="http://schemas.openxmlformats.org/drawingml/2006/main">
          <a:r>
            <a:rPr lang="en-GB" sz="1100" b="1"/>
            <a:t>5S: 64.3% </a:t>
          </a:r>
        </a:p>
      </cdr:txBody>
    </cdr:sp>
  </cdr:relSizeAnchor>
  <cdr:relSizeAnchor xmlns:cdr="http://schemas.openxmlformats.org/drawingml/2006/chartDrawing">
    <cdr:from>
      <cdr:x>0.61736</cdr:x>
      <cdr:y>0.40437</cdr:y>
    </cdr:from>
    <cdr:to>
      <cdr:x>0.95401</cdr:x>
      <cdr:y>0.58819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40E922A-AB07-4AB3-A3AB-D64FDE39A07D}"/>
            </a:ext>
          </a:extLst>
        </cdr:cNvPr>
        <cdr:cNvSpPr txBox="1"/>
      </cdr:nvSpPr>
      <cdr:spPr>
        <a:xfrm xmlns:a="http://schemas.openxmlformats.org/drawingml/2006/main">
          <a:off x="2820517" y="1120142"/>
          <a:ext cx="1538011" cy="509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Elongate block</a:t>
          </a:r>
        </a:p>
        <a:p xmlns:a="http://schemas.openxmlformats.org/drawingml/2006/main">
          <a:r>
            <a:rPr lang="en-GB" sz="1100" b="1"/>
            <a:t>1S: 15.4% 5S: 10.0% </a:t>
          </a:r>
        </a:p>
      </cdr:txBody>
    </cdr:sp>
  </cdr:relSizeAnchor>
  <cdr:relSizeAnchor xmlns:cdr="http://schemas.openxmlformats.org/drawingml/2006/chartDrawing">
    <cdr:from>
      <cdr:x>0.62153</cdr:x>
      <cdr:y>0.56433</cdr:y>
    </cdr:from>
    <cdr:to>
      <cdr:x>0.83403</cdr:x>
      <cdr:y>0.77961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05D10BA-98E3-46A5-8383-28495DA1AC5A}"/>
            </a:ext>
          </a:extLst>
        </cdr:cNvPr>
        <cdr:cNvSpPr txBox="1"/>
      </cdr:nvSpPr>
      <cdr:spPr>
        <a:xfrm xmlns:a="http://schemas.openxmlformats.org/drawingml/2006/main">
          <a:off x="2839565" y="1563247"/>
          <a:ext cx="970836" cy="596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Rod</a:t>
          </a:r>
        </a:p>
        <a:p xmlns:a="http://schemas.openxmlformats.org/drawingml/2006/main">
          <a:r>
            <a:rPr lang="en-GB" sz="1100" b="1"/>
            <a:t>1S: 1.0%</a:t>
          </a:r>
        </a:p>
        <a:p xmlns:a="http://schemas.openxmlformats.org/drawingml/2006/main">
          <a:r>
            <a:rPr lang="en-GB" sz="1100" b="1"/>
            <a:t>5S: 0.3% </a:t>
          </a:r>
        </a:p>
      </cdr:txBody>
    </cdr:sp>
  </cdr:relSizeAnchor>
  <cdr:relSizeAnchor xmlns:cdr="http://schemas.openxmlformats.org/drawingml/2006/chartDrawing">
    <cdr:from>
      <cdr:x>0.46531</cdr:x>
      <cdr:y>0.15781</cdr:y>
    </cdr:from>
    <cdr:to>
      <cdr:x>0.60792</cdr:x>
      <cdr:y>0.35781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7EDF0EF-6DDD-47C5-8FC0-C43311921A76}"/>
            </a:ext>
          </a:extLst>
        </cdr:cNvPr>
        <cdr:cNvSpPr txBox="1"/>
      </cdr:nvSpPr>
      <cdr:spPr>
        <a:xfrm xmlns:a="http://schemas.openxmlformats.org/drawingml/2006/main">
          <a:off x="2125821" y="437143"/>
          <a:ext cx="651557" cy="554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Flat block</a:t>
          </a:r>
        </a:p>
        <a:p xmlns:a="http://schemas.openxmlformats.org/drawingml/2006/main">
          <a:r>
            <a:rPr lang="en-GB" sz="1100" b="1"/>
            <a:t>1S: 25.5%</a:t>
          </a:r>
        </a:p>
        <a:p xmlns:a="http://schemas.openxmlformats.org/drawingml/2006/main">
          <a:r>
            <a:rPr lang="en-GB" sz="1100" b="1"/>
            <a:t>5S: 17.5% </a:t>
          </a:r>
        </a:p>
      </cdr:txBody>
    </cdr:sp>
  </cdr:relSizeAnchor>
  <cdr:relSizeAnchor xmlns:cdr="http://schemas.openxmlformats.org/drawingml/2006/chartDrawing">
    <cdr:from>
      <cdr:x>0.3049</cdr:x>
      <cdr:y>0.15785</cdr:y>
    </cdr:from>
    <cdr:to>
      <cdr:x>0.4453</cdr:x>
      <cdr:y>0.375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9196CC1-D2C5-4E81-A13D-8D3838A727DE}"/>
            </a:ext>
          </a:extLst>
        </cdr:cNvPr>
        <cdr:cNvSpPr txBox="1"/>
      </cdr:nvSpPr>
      <cdr:spPr>
        <a:xfrm xmlns:a="http://schemas.openxmlformats.org/drawingml/2006/main">
          <a:off x="1392963" y="437257"/>
          <a:ext cx="641465" cy="601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Slab</a:t>
          </a:r>
        </a:p>
        <a:p xmlns:a="http://schemas.openxmlformats.org/drawingml/2006/main">
          <a:r>
            <a:rPr lang="en-GB" sz="1100" b="1"/>
            <a:t>1S: 3.4%</a:t>
          </a:r>
        </a:p>
        <a:p xmlns:a="http://schemas.openxmlformats.org/drawingml/2006/main">
          <a:r>
            <a:rPr lang="en-GB" sz="1100" b="1"/>
            <a:t>5S: 1.0% </a:t>
          </a:r>
        </a:p>
      </cdr:txBody>
    </cdr:sp>
  </cdr:relSizeAnchor>
  <cdr:relSizeAnchor xmlns:cdr="http://schemas.openxmlformats.org/drawingml/2006/chartDrawing">
    <cdr:from>
      <cdr:x>0.15492</cdr:x>
      <cdr:y>0.15781</cdr:y>
    </cdr:from>
    <cdr:to>
      <cdr:x>0.29519</cdr:x>
      <cdr:y>0.36812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B1778E2B-0E02-4935-9403-83E657C2327F}"/>
            </a:ext>
          </a:extLst>
        </cdr:cNvPr>
        <cdr:cNvSpPr txBox="1"/>
      </cdr:nvSpPr>
      <cdr:spPr>
        <a:xfrm xmlns:a="http://schemas.openxmlformats.org/drawingml/2006/main">
          <a:off x="707751" y="437143"/>
          <a:ext cx="640877" cy="582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Plate</a:t>
          </a:r>
        </a:p>
        <a:p xmlns:a="http://schemas.openxmlformats.org/drawingml/2006/main">
          <a:r>
            <a:rPr lang="en-GB" sz="1100" b="1"/>
            <a:t>1S: 0%</a:t>
          </a:r>
        </a:p>
        <a:p xmlns:a="http://schemas.openxmlformats.org/drawingml/2006/main">
          <a:r>
            <a:rPr lang="en-GB" sz="1100" b="1"/>
            <a:t>5S: 0% </a:t>
          </a:r>
        </a:p>
      </cdr:txBody>
    </cdr:sp>
  </cdr:relSizeAnchor>
  <cdr:relSizeAnchor xmlns:cdr="http://schemas.openxmlformats.org/drawingml/2006/chartDrawing">
    <cdr:from>
      <cdr:x>0.30698</cdr:x>
      <cdr:y>0.48444</cdr:y>
    </cdr:from>
    <cdr:to>
      <cdr:x>0.51948</cdr:x>
      <cdr:y>0.69972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D2D346FF-03F3-48A9-9EC6-67400FAF7855}"/>
            </a:ext>
          </a:extLst>
        </cdr:cNvPr>
        <cdr:cNvSpPr txBox="1"/>
      </cdr:nvSpPr>
      <cdr:spPr>
        <a:xfrm xmlns:a="http://schemas.openxmlformats.org/drawingml/2006/main">
          <a:off x="1402489" y="1341940"/>
          <a:ext cx="970836" cy="596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Blade</a:t>
          </a:r>
        </a:p>
        <a:p xmlns:a="http://schemas.openxmlformats.org/drawingml/2006/main">
          <a:r>
            <a:rPr lang="en-GB" sz="1100" b="1"/>
            <a:t>1S: 3.6%</a:t>
          </a:r>
        </a:p>
        <a:p xmlns:a="http://schemas.openxmlformats.org/drawingml/2006/main">
          <a:r>
            <a:rPr lang="en-GB" sz="1100" b="1"/>
            <a:t>5S: 1.1%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422910</xdr:colOff>
      <xdr:row>40</xdr:row>
      <xdr:rowOff>106680</xdr:rowOff>
    </xdr:from>
    <xdr:to>
      <xdr:col>17</xdr:col>
      <xdr:colOff>725805</xdr:colOff>
      <xdr:row>55</xdr:row>
      <xdr:rowOff>106680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19BC3E-FAB5-49FE-B1DE-BF8FC8269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0</xdr:colOff>
      <xdr:row>11</xdr:row>
      <xdr:rowOff>61913</xdr:rowOff>
    </xdr:from>
    <xdr:to>
      <xdr:col>42</xdr:col>
      <xdr:colOff>304800</xdr:colOff>
      <xdr:row>26</xdr:row>
      <xdr:rowOff>90488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8B9D5A-3078-45EE-B516-3DFE519A1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0</xdr:colOff>
      <xdr:row>27</xdr:row>
      <xdr:rowOff>33338</xdr:rowOff>
    </xdr:from>
    <xdr:to>
      <xdr:col>42</xdr:col>
      <xdr:colOff>304800</xdr:colOff>
      <xdr:row>43</xdr:row>
      <xdr:rowOff>61913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C21E3C-BF82-44E6-9E75-C201C7838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9525</xdr:colOff>
      <xdr:row>44</xdr:row>
      <xdr:rowOff>42863</xdr:rowOff>
    </xdr:from>
    <xdr:to>
      <xdr:col>42</xdr:col>
      <xdr:colOff>314325</xdr:colOff>
      <xdr:row>59</xdr:row>
      <xdr:rowOff>71438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3F8D78-2929-4FEB-9268-F543A4189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438150</xdr:colOff>
      <xdr:row>35</xdr:row>
      <xdr:rowOff>23813</xdr:rowOff>
    </xdr:from>
    <xdr:to>
      <xdr:col>33</xdr:col>
      <xdr:colOff>133350</xdr:colOff>
      <xdr:row>50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6A2BE8-2B8A-4EBD-8202-33DE1D7DE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419100</xdr:colOff>
      <xdr:row>51</xdr:row>
      <xdr:rowOff>157163</xdr:rowOff>
    </xdr:from>
    <xdr:to>
      <xdr:col>33</xdr:col>
      <xdr:colOff>114300</xdr:colOff>
      <xdr:row>67</xdr:row>
      <xdr:rowOff>4763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AA80CC7-31F1-4FE5-A454-190E546D7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0.7875</cdr:x>
      <cdr:y>0.07916</cdr:y>
    </cdr:from>
    <cdr:to>
      <cdr:x>1</cdr:x>
      <cdr:y>0.32561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8602E5F-F9FF-4583-884B-7AE250D2F9AA}"/>
            </a:ext>
          </a:extLst>
        </cdr:cNvPr>
        <cdr:cNvSpPr txBox="1"/>
      </cdr:nvSpPr>
      <cdr:spPr>
        <a:xfrm xmlns:a="http://schemas.openxmlformats.org/drawingml/2006/main">
          <a:off x="3598950" y="214898"/>
          <a:ext cx="971145" cy="669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Equant block</a:t>
          </a:r>
        </a:p>
        <a:p xmlns:a="http://schemas.openxmlformats.org/drawingml/2006/main">
          <a:r>
            <a:rPr lang="en-GB" sz="1100" b="1"/>
            <a:t>1S: 4.1%</a:t>
          </a:r>
        </a:p>
        <a:p xmlns:a="http://schemas.openxmlformats.org/drawingml/2006/main">
          <a:r>
            <a:rPr lang="en-GB" sz="1100" b="1"/>
            <a:t>5S: 6.5% </a:t>
          </a:r>
        </a:p>
      </cdr:txBody>
    </cdr:sp>
  </cdr:relSizeAnchor>
  <cdr:relSizeAnchor xmlns:cdr="http://schemas.openxmlformats.org/drawingml/2006/chartDrawing">
    <cdr:from>
      <cdr:x>0.62153</cdr:x>
      <cdr:y>0.12893</cdr:y>
    </cdr:from>
    <cdr:to>
      <cdr:x>0.83403</cdr:x>
      <cdr:y>0.34421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721E8D0-102E-4976-B593-35CE0C106C85}"/>
            </a:ext>
          </a:extLst>
        </cdr:cNvPr>
        <cdr:cNvSpPr txBox="1"/>
      </cdr:nvSpPr>
      <cdr:spPr>
        <a:xfrm xmlns:a="http://schemas.openxmlformats.org/drawingml/2006/main">
          <a:off x="2840456" y="350006"/>
          <a:ext cx="971145" cy="58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Sub-equant</a:t>
          </a:r>
          <a:br>
            <a:rPr lang="en-GB" sz="1100" b="1"/>
          </a:br>
          <a:r>
            <a:rPr lang="en-GB" sz="1100" b="1"/>
            <a:t>block</a:t>
          </a:r>
        </a:p>
        <a:p xmlns:a="http://schemas.openxmlformats.org/drawingml/2006/main">
          <a:r>
            <a:rPr lang="en-GB" sz="1100" b="1"/>
            <a:t>1S: 58.8%</a:t>
          </a:r>
        </a:p>
        <a:p xmlns:a="http://schemas.openxmlformats.org/drawingml/2006/main">
          <a:r>
            <a:rPr lang="en-GB" sz="1100" b="1"/>
            <a:t>5S: 65.4% </a:t>
          </a:r>
        </a:p>
      </cdr:txBody>
    </cdr:sp>
  </cdr:relSizeAnchor>
  <cdr:relSizeAnchor xmlns:cdr="http://schemas.openxmlformats.org/drawingml/2006/chartDrawing">
    <cdr:from>
      <cdr:x>0.61737</cdr:x>
      <cdr:y>0.40298</cdr:y>
    </cdr:from>
    <cdr:to>
      <cdr:x>0.92039</cdr:x>
      <cdr:y>0.61285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40E922A-AB07-4AB3-A3AB-D64FDE39A07D}"/>
            </a:ext>
          </a:extLst>
        </cdr:cNvPr>
        <cdr:cNvSpPr txBox="1"/>
      </cdr:nvSpPr>
      <cdr:spPr>
        <a:xfrm xmlns:a="http://schemas.openxmlformats.org/drawingml/2006/main">
          <a:off x="2821423" y="1125927"/>
          <a:ext cx="1384830" cy="586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Elongate block</a:t>
          </a:r>
        </a:p>
        <a:p xmlns:a="http://schemas.openxmlformats.org/drawingml/2006/main">
          <a:r>
            <a:rPr lang="en-GB" sz="1100" b="1"/>
            <a:t>1S: 12.5% 5S: 10.6 % </a:t>
          </a:r>
        </a:p>
      </cdr:txBody>
    </cdr:sp>
  </cdr:relSizeAnchor>
  <cdr:relSizeAnchor xmlns:cdr="http://schemas.openxmlformats.org/drawingml/2006/chartDrawing">
    <cdr:from>
      <cdr:x>0.61759</cdr:x>
      <cdr:y>0.55989</cdr:y>
    </cdr:from>
    <cdr:to>
      <cdr:x>0.83009</cdr:x>
      <cdr:y>0.77517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05D10BA-98E3-46A5-8383-28495DA1AC5A}"/>
            </a:ext>
          </a:extLst>
        </cdr:cNvPr>
        <cdr:cNvSpPr txBox="1"/>
      </cdr:nvSpPr>
      <cdr:spPr>
        <a:xfrm xmlns:a="http://schemas.openxmlformats.org/drawingml/2006/main">
          <a:off x="2822463" y="1564332"/>
          <a:ext cx="971145" cy="6014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Rod</a:t>
          </a:r>
        </a:p>
        <a:p xmlns:a="http://schemas.openxmlformats.org/drawingml/2006/main">
          <a:r>
            <a:rPr lang="en-GB" sz="1100" b="1"/>
            <a:t>1S: 0.6%</a:t>
          </a:r>
        </a:p>
        <a:p xmlns:a="http://schemas.openxmlformats.org/drawingml/2006/main">
          <a:r>
            <a:rPr lang="en-GB" sz="1100" b="1"/>
            <a:t>5S: 0.1% </a:t>
          </a:r>
        </a:p>
      </cdr:txBody>
    </cdr:sp>
  </cdr:relSizeAnchor>
  <cdr:relSizeAnchor xmlns:cdr="http://schemas.openxmlformats.org/drawingml/2006/chartDrawing">
    <cdr:from>
      <cdr:x>0.46738</cdr:x>
      <cdr:y>0.14644</cdr:y>
    </cdr:from>
    <cdr:to>
      <cdr:x>0.62026</cdr:x>
      <cdr:y>0.37123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7EDF0EF-6DDD-47C5-8FC0-C43311921A76}"/>
            </a:ext>
          </a:extLst>
        </cdr:cNvPr>
        <cdr:cNvSpPr txBox="1"/>
      </cdr:nvSpPr>
      <cdr:spPr>
        <a:xfrm xmlns:a="http://schemas.openxmlformats.org/drawingml/2006/main">
          <a:off x="2135964" y="397525"/>
          <a:ext cx="698676" cy="610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Flat block</a:t>
          </a:r>
        </a:p>
        <a:p xmlns:a="http://schemas.openxmlformats.org/drawingml/2006/main">
          <a:r>
            <a:rPr lang="en-GB" sz="1100" b="1"/>
            <a:t>1S: 20.3%</a:t>
          </a:r>
        </a:p>
        <a:p xmlns:a="http://schemas.openxmlformats.org/drawingml/2006/main">
          <a:r>
            <a:rPr lang="en-GB" sz="1100" b="1"/>
            <a:t>5S: 14.9% </a:t>
          </a:r>
        </a:p>
      </cdr:txBody>
    </cdr:sp>
  </cdr:relSizeAnchor>
  <cdr:relSizeAnchor xmlns:cdr="http://schemas.openxmlformats.org/drawingml/2006/chartDrawing">
    <cdr:from>
      <cdr:x>0.30488</cdr:x>
      <cdr:y>0.14641</cdr:y>
    </cdr:from>
    <cdr:to>
      <cdr:x>0.45977</cdr:x>
      <cdr:y>0.37474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9196CC1-D2C5-4E81-A13D-8D3838A727DE}"/>
            </a:ext>
          </a:extLst>
        </cdr:cNvPr>
        <cdr:cNvSpPr txBox="1"/>
      </cdr:nvSpPr>
      <cdr:spPr>
        <a:xfrm xmlns:a="http://schemas.openxmlformats.org/drawingml/2006/main">
          <a:off x="1393334" y="397446"/>
          <a:ext cx="707881" cy="619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Slab</a:t>
          </a:r>
        </a:p>
        <a:p xmlns:a="http://schemas.openxmlformats.org/drawingml/2006/main">
          <a:r>
            <a:rPr lang="en-GB" sz="1100" b="1"/>
            <a:t>1S: 1.6%</a:t>
          </a:r>
        </a:p>
        <a:p xmlns:a="http://schemas.openxmlformats.org/drawingml/2006/main">
          <a:r>
            <a:rPr lang="en-GB" sz="1100" b="1"/>
            <a:t>5S: 1.1% </a:t>
          </a:r>
        </a:p>
      </cdr:txBody>
    </cdr:sp>
  </cdr:relSizeAnchor>
  <cdr:relSizeAnchor xmlns:cdr="http://schemas.openxmlformats.org/drawingml/2006/chartDrawing">
    <cdr:from>
      <cdr:x>0.15698</cdr:x>
      <cdr:y>0.15346</cdr:y>
    </cdr:from>
    <cdr:to>
      <cdr:x>0.29721</cdr:x>
      <cdr:y>0.37123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B1778E2B-0E02-4935-9403-83E657C2327F}"/>
            </a:ext>
          </a:extLst>
        </cdr:cNvPr>
        <cdr:cNvSpPr txBox="1"/>
      </cdr:nvSpPr>
      <cdr:spPr>
        <a:xfrm xmlns:a="http://schemas.openxmlformats.org/drawingml/2006/main">
          <a:off x="717394" y="416575"/>
          <a:ext cx="640872" cy="591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Plate</a:t>
          </a:r>
        </a:p>
        <a:p xmlns:a="http://schemas.openxmlformats.org/drawingml/2006/main">
          <a:r>
            <a:rPr lang="en-GB" sz="1100" b="1"/>
            <a:t>1S: 0%</a:t>
          </a:r>
        </a:p>
        <a:p xmlns:a="http://schemas.openxmlformats.org/drawingml/2006/main">
          <a:r>
            <a:rPr lang="en-GB" sz="1100" b="1"/>
            <a:t>5S: 0% </a:t>
          </a:r>
        </a:p>
      </cdr:txBody>
    </cdr:sp>
  </cdr:relSizeAnchor>
  <cdr:relSizeAnchor xmlns:cdr="http://schemas.openxmlformats.org/drawingml/2006/chartDrawing">
    <cdr:from>
      <cdr:x>0.30488</cdr:x>
      <cdr:y>0.45152</cdr:y>
    </cdr:from>
    <cdr:to>
      <cdr:x>0.51738</cdr:x>
      <cdr:y>0.6668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D2D346FF-03F3-48A9-9EC6-67400FAF7855}"/>
            </a:ext>
          </a:extLst>
        </cdr:cNvPr>
        <cdr:cNvSpPr txBox="1"/>
      </cdr:nvSpPr>
      <cdr:spPr>
        <a:xfrm xmlns:a="http://schemas.openxmlformats.org/drawingml/2006/main">
          <a:off x="1393342" y="1225719"/>
          <a:ext cx="971145" cy="584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Blade</a:t>
          </a:r>
        </a:p>
        <a:p xmlns:a="http://schemas.openxmlformats.org/drawingml/2006/main">
          <a:r>
            <a:rPr lang="en-GB" sz="1100" b="1"/>
            <a:t>1S: 2.1%</a:t>
          </a:r>
        </a:p>
        <a:p xmlns:a="http://schemas.openxmlformats.org/drawingml/2006/main">
          <a:r>
            <a:rPr lang="en-GB" sz="1100" b="1"/>
            <a:t>5S: 1.4%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533400</xdr:colOff>
      <xdr:row>17</xdr:row>
      <xdr:rowOff>87630</xdr:rowOff>
    </xdr:from>
    <xdr:to>
      <xdr:col>26</xdr:col>
      <xdr:colOff>228600</xdr:colOff>
      <xdr:row>32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340EBF-71EB-4B29-92E2-393F0A1E9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388620</xdr:colOff>
      <xdr:row>10</xdr:row>
      <xdr:rowOff>129540</xdr:rowOff>
    </xdr:from>
    <xdr:to>
      <xdr:col>7</xdr:col>
      <xdr:colOff>350520</xdr:colOff>
      <xdr:row>29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CE90F1-6AB9-4D00-8D44-6C2318CD3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411480</xdr:colOff>
      <xdr:row>32</xdr:row>
      <xdr:rowOff>19050</xdr:rowOff>
    </xdr:from>
    <xdr:to>
      <xdr:col>21</xdr:col>
      <xdr:colOff>106680</xdr:colOff>
      <xdr:row>47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596CD9-D8A8-4BCD-8222-0CFFD0FB6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601133</xdr:colOff>
      <xdr:row>31</xdr:row>
      <xdr:rowOff>50799</xdr:rowOff>
    </xdr:from>
    <xdr:to>
      <xdr:col>33</xdr:col>
      <xdr:colOff>296333</xdr:colOff>
      <xdr:row>45</xdr:row>
      <xdr:rowOff>186266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1E9D78-7092-4642-9511-538483463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0.74756</cdr:x>
      <cdr:y>0.04797</cdr:y>
    </cdr:from>
    <cdr:to>
      <cdr:x>0.9455</cdr:x>
      <cdr:y>0.18884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EB7FEBB-818F-423C-939E-CF1407DEBC8B}"/>
            </a:ext>
          </a:extLst>
        </cdr:cNvPr>
        <cdr:cNvSpPr txBox="1"/>
      </cdr:nvSpPr>
      <cdr:spPr>
        <a:xfrm xmlns:a="http://schemas.openxmlformats.org/drawingml/2006/main">
          <a:off x="3414667" y="171405"/>
          <a:ext cx="904179" cy="503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a) 500-700 </a:t>
          </a:r>
          <a:r>
            <a:rPr lang="en-GB" b="1">
              <a:effectLst/>
            </a:rPr>
            <a:t>µm</a:t>
          </a:r>
          <a:br>
            <a:rPr lang="en-GB" sz="1100" b="1"/>
          </a:br>
          <a:r>
            <a:rPr lang="en-GB" sz="1100" b="1"/>
            <a:t>Offset:</a:t>
          </a:r>
          <a:r>
            <a:rPr lang="en-GB" sz="1100" b="1" baseline="0"/>
            <a:t> +2</a:t>
          </a:r>
          <a:endParaRPr lang="en-GB" sz="1100" b="1"/>
        </a:p>
      </cdr:txBody>
    </cdr:sp>
  </cdr:relSizeAnchor>
  <cdr:relSizeAnchor xmlns:cdr="http://schemas.openxmlformats.org/drawingml/2006/chartDrawing">
    <cdr:from>
      <cdr:x>0.74791</cdr:x>
      <cdr:y>0.29072</cdr:y>
    </cdr:from>
    <cdr:to>
      <cdr:x>0.97516</cdr:x>
      <cdr:y>0.54188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DC280E4-3F36-46FA-B917-293CFB09B7C7}"/>
            </a:ext>
          </a:extLst>
        </cdr:cNvPr>
        <cdr:cNvSpPr txBox="1"/>
      </cdr:nvSpPr>
      <cdr:spPr>
        <a:xfrm xmlns:a="http://schemas.openxmlformats.org/drawingml/2006/main">
          <a:off x="3416301" y="1038860"/>
          <a:ext cx="1038012" cy="897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b) 300-500</a:t>
          </a:r>
          <a:r>
            <a:rPr lang="en-GB" sz="1100" b="1" baseline="0"/>
            <a:t> </a:t>
          </a:r>
          <a:r>
            <a:rPr lang="en-GB" b="1">
              <a:effectLst/>
            </a:rPr>
            <a:t>µm</a:t>
          </a:r>
          <a:br>
            <a:rPr lang="en-GB" b="1">
              <a:effectLst/>
            </a:rPr>
          </a:br>
          <a:r>
            <a:rPr lang="en-GB" b="1">
              <a:effectLst/>
            </a:rPr>
            <a:t>Offset:</a:t>
          </a:r>
          <a:r>
            <a:rPr lang="en-GB" b="1" baseline="0">
              <a:effectLst/>
            </a:rPr>
            <a:t> +1</a:t>
          </a:r>
          <a:endParaRPr lang="en-GB" sz="1100" b="1"/>
        </a:p>
      </cdr:txBody>
    </cdr:sp>
  </cdr:relSizeAnchor>
  <cdr:relSizeAnchor xmlns:cdr="http://schemas.openxmlformats.org/drawingml/2006/chartDrawing">
    <cdr:from>
      <cdr:x>0.75088</cdr:x>
      <cdr:y>0.5561</cdr:y>
    </cdr:from>
    <cdr:to>
      <cdr:x>0.96775</cdr:x>
      <cdr:y>0.68878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EF95AE0-1139-40B2-A08D-FC86CB4F9AD4}"/>
            </a:ext>
          </a:extLst>
        </cdr:cNvPr>
        <cdr:cNvSpPr txBox="1"/>
      </cdr:nvSpPr>
      <cdr:spPr>
        <a:xfrm xmlns:a="http://schemas.openxmlformats.org/drawingml/2006/main">
          <a:off x="3429847" y="1987127"/>
          <a:ext cx="990600" cy="474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c) 100-300 </a:t>
          </a:r>
          <a:r>
            <a:rPr lang="en-GB" b="1">
              <a:effectLst/>
            </a:rPr>
            <a:t>µm</a:t>
          </a:r>
          <a:br>
            <a:rPr lang="en-GB" b="1">
              <a:effectLst/>
            </a:rPr>
          </a:br>
          <a:r>
            <a:rPr lang="en-GB" b="1">
              <a:effectLst/>
            </a:rPr>
            <a:t>Offset: +0</a:t>
          </a:r>
          <a:endParaRPr lang="en-GB" sz="1100" b="1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26</xdr:row>
      <xdr:rowOff>41910</xdr:rowOff>
    </xdr:from>
    <xdr:to>
      <xdr:col>7</xdr:col>
      <xdr:colOff>304800</xdr:colOff>
      <xdr:row>41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8EFFAA-B494-4DBB-9174-0863F2689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777240</xdr:colOff>
      <xdr:row>23</xdr:row>
      <xdr:rowOff>179070</xdr:rowOff>
    </xdr:from>
    <xdr:to>
      <xdr:col>14</xdr:col>
      <xdr:colOff>754380</xdr:colOff>
      <xdr:row>38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1A16B5-9AB8-4AC4-A795-4380625A4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815340</xdr:colOff>
      <xdr:row>23</xdr:row>
      <xdr:rowOff>163830</xdr:rowOff>
    </xdr:from>
    <xdr:to>
      <xdr:col>22</xdr:col>
      <xdr:colOff>182880</xdr:colOff>
      <xdr:row>38</xdr:row>
      <xdr:rowOff>163830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FEDB34-A161-4EC3-A195-E232B0597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Chemistry\RajaGroup\Stelios\muVIS_Data\Single-Sieve\Avizo_Method_v4\Bed_Characteristics_Avizo_method_v4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4"/>
      <sheetName val="Chart5"/>
      <sheetName val="Chart6"/>
      <sheetName val="100-300 microm - redone"/>
      <sheetName val="300-500 microm - redone"/>
      <sheetName val="500-700 microm - redone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8">
          <cell r="FC28">
            <v>1</v>
          </cell>
          <cell r="FD28">
            <v>1</v>
          </cell>
          <cell r="FG28">
            <v>0</v>
          </cell>
          <cell r="FH28">
            <v>0.2</v>
          </cell>
          <cell r="FI28">
            <v>0.4</v>
          </cell>
          <cell r="FJ28">
            <v>0.6</v>
          </cell>
          <cell r="FK28">
            <v>0.8</v>
          </cell>
          <cell r="FL28">
            <v>1</v>
          </cell>
        </row>
        <row r="29">
          <cell r="FC29">
            <v>0.8</v>
          </cell>
          <cell r="FD29">
            <v>0.8</v>
          </cell>
          <cell r="FG29">
            <v>0.6</v>
          </cell>
          <cell r="FH29">
            <v>0.6</v>
          </cell>
          <cell r="FI29">
            <v>0.6</v>
          </cell>
          <cell r="FJ29">
            <v>0.6</v>
          </cell>
          <cell r="FK29">
            <v>0.6</v>
          </cell>
          <cell r="FL29">
            <v>0.6</v>
          </cell>
        </row>
        <row r="30">
          <cell r="FC30">
            <v>0.6</v>
          </cell>
          <cell r="FD30">
            <v>0.6</v>
          </cell>
        </row>
        <row r="31">
          <cell r="FC31">
            <v>0.4</v>
          </cell>
          <cell r="FD31">
            <v>0.4</v>
          </cell>
          <cell r="FG31">
            <v>0.6</v>
          </cell>
          <cell r="FH31">
            <v>0.8</v>
          </cell>
          <cell r="FI31">
            <v>1</v>
          </cell>
        </row>
        <row r="32">
          <cell r="FC32">
            <v>0.2</v>
          </cell>
          <cell r="FD32">
            <v>0.2</v>
          </cell>
          <cell r="FG32">
            <v>0.4</v>
          </cell>
          <cell r="FH32">
            <v>0.4</v>
          </cell>
          <cell r="FI32">
            <v>0.4</v>
          </cell>
        </row>
        <row r="33">
          <cell r="FC33">
            <v>0</v>
          </cell>
          <cell r="FD33">
            <v>0</v>
          </cell>
        </row>
        <row r="34">
          <cell r="FG34">
            <v>0.6</v>
          </cell>
          <cell r="FH34">
            <v>0.6</v>
          </cell>
          <cell r="FI34">
            <v>0.6</v>
          </cell>
          <cell r="FJ34">
            <v>0.6</v>
          </cell>
          <cell r="FK34">
            <v>0.6</v>
          </cell>
          <cell r="FL34">
            <v>0.6</v>
          </cell>
        </row>
        <row r="35">
          <cell r="FG35">
            <v>0</v>
          </cell>
          <cell r="FH35">
            <v>0.2</v>
          </cell>
          <cell r="FI35">
            <v>0.4</v>
          </cell>
          <cell r="FJ35">
            <v>0.6</v>
          </cell>
          <cell r="FK35">
            <v>0.8</v>
          </cell>
          <cell r="FL35">
            <v>1</v>
          </cell>
        </row>
        <row r="37">
          <cell r="FG37">
            <v>0.4</v>
          </cell>
          <cell r="FH37">
            <v>0.4</v>
          </cell>
          <cell r="FI37">
            <v>0.4</v>
          </cell>
        </row>
        <row r="38">
          <cell r="FG38">
            <v>0.6</v>
          </cell>
          <cell r="FH38">
            <v>0.8</v>
          </cell>
          <cell r="FI38">
            <v>1</v>
          </cell>
        </row>
        <row r="40">
          <cell r="FG40">
            <v>0.2</v>
          </cell>
          <cell r="FH40">
            <v>0.2</v>
          </cell>
          <cell r="FI40">
            <v>0.2</v>
          </cell>
        </row>
        <row r="41">
          <cell r="FG41">
            <v>0.6</v>
          </cell>
          <cell r="FH41">
            <v>0.8</v>
          </cell>
          <cell r="FI41">
            <v>1</v>
          </cell>
        </row>
        <row r="43">
          <cell r="FG43">
            <v>0.8</v>
          </cell>
          <cell r="FH43">
            <v>1</v>
          </cell>
        </row>
        <row r="44">
          <cell r="FG44">
            <v>0.8</v>
          </cell>
          <cell r="FH44">
            <v>0.8</v>
          </cell>
        </row>
        <row r="46">
          <cell r="FG46">
            <v>0.8</v>
          </cell>
          <cell r="FH46">
            <v>0.8</v>
          </cell>
        </row>
        <row r="47">
          <cell r="FG47">
            <v>0.8</v>
          </cell>
          <cell r="FH47">
            <v>1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CC8A-FF69-40AA-AD96-59823E27AEDC}">
  <dimension ref="A3:AQ39"/>
  <sheetViews>
    <sheetView topLeftCell="C39" zoomScaleNormal="100" workbookViewId="0">
      <selection activeCell="R51" sqref="R51"/>
    </sheetView>
  </sheetViews>
  <sheetFormatPr defaultRowHeight="14.4" x14ac:dyDescent="0.3"/>
  <cols>
    <col min="1" max="1" width="24.88671875" bestFit="1" customWidth="1"/>
    <col min="3" max="5" width="9.5546875" bestFit="1" customWidth="1"/>
    <col min="7" max="7" width="9.5546875" bestFit="1" customWidth="1"/>
    <col min="18" max="18" width="19.5546875" bestFit="1" customWidth="1"/>
  </cols>
  <sheetData>
    <row r="3" spans="1:43" x14ac:dyDescent="0.3">
      <c r="A3" s="1" t="s">
        <v>0</v>
      </c>
      <c r="T3" s="1" t="s">
        <v>2</v>
      </c>
      <c r="AJ3" s="1" t="s">
        <v>69</v>
      </c>
    </row>
    <row r="5" spans="1:43" x14ac:dyDescent="0.3">
      <c r="A5" s="1" t="s">
        <v>1</v>
      </c>
      <c r="T5" s="1" t="s">
        <v>1</v>
      </c>
      <c r="AJ5" t="s">
        <v>46</v>
      </c>
      <c r="AK5" t="s">
        <v>47</v>
      </c>
      <c r="AL5" t="s">
        <v>68</v>
      </c>
      <c r="AM5" t="s">
        <v>52</v>
      </c>
      <c r="AN5" t="s">
        <v>53</v>
      </c>
      <c r="AO5" t="s">
        <v>54</v>
      </c>
    </row>
    <row r="6" spans="1:43" x14ac:dyDescent="0.3">
      <c r="AJ6" t="s">
        <v>0</v>
      </c>
      <c r="AK6" s="4">
        <f>B26</f>
        <v>0.1450953365495061</v>
      </c>
      <c r="AL6" s="4">
        <f>SUM(C26:F26)</f>
        <v>0.3947359784713334</v>
      </c>
      <c r="AM6" s="4">
        <f>SUM(G26)</f>
        <v>0.45130780085983396</v>
      </c>
      <c r="AN6" s="7">
        <f t="shared" ref="AN6:AO6" si="0">SUM(H26)</f>
        <v>5.7956745758261955E-3</v>
      </c>
      <c r="AO6" s="4">
        <f t="shared" si="0"/>
        <v>3.0652095435003772E-3</v>
      </c>
      <c r="AQ6" s="5">
        <f>SUM(AN6:AO6)</f>
        <v>8.8608841193265724E-3</v>
      </c>
    </row>
    <row r="7" spans="1:43" x14ac:dyDescent="0.3">
      <c r="B7" t="s">
        <v>3</v>
      </c>
      <c r="D7">
        <v>152355</v>
      </c>
      <c r="L7" t="s">
        <v>16</v>
      </c>
      <c r="P7" t="s">
        <v>17</v>
      </c>
      <c r="T7" t="s">
        <v>3</v>
      </c>
      <c r="V7">
        <v>59607</v>
      </c>
      <c r="AC7" t="s">
        <v>24</v>
      </c>
      <c r="AG7" t="s">
        <v>17</v>
      </c>
      <c r="AJ7" t="s">
        <v>2</v>
      </c>
      <c r="AK7" s="4">
        <f>S26</f>
        <v>0.40587514889190868</v>
      </c>
      <c r="AL7" s="4">
        <f>SUM(T26:W26)</f>
        <v>0.53934940527119291</v>
      </c>
      <c r="AM7" s="4">
        <f>X26</f>
        <v>3.9089368698307245E-2</v>
      </c>
      <c r="AN7" s="4">
        <f t="shared" ref="AN7:AO7" si="1">Y26</f>
        <v>1.929303605281259E-3</v>
      </c>
      <c r="AO7" s="5">
        <f t="shared" si="1"/>
        <v>1.3756773533309846E-2</v>
      </c>
      <c r="AQ7" s="5">
        <f>SUM(AN7:AO7)</f>
        <v>1.5686077138591104E-2</v>
      </c>
    </row>
    <row r="8" spans="1:43" x14ac:dyDescent="0.3">
      <c r="L8" t="s">
        <v>18</v>
      </c>
      <c r="N8">
        <v>217.07457195305645</v>
      </c>
      <c r="O8" t="s">
        <v>19</v>
      </c>
      <c r="P8">
        <v>0.7759244786314945</v>
      </c>
      <c r="AC8" t="s">
        <v>18</v>
      </c>
      <c r="AE8">
        <v>233.69275550115216</v>
      </c>
      <c r="AF8" t="s">
        <v>19</v>
      </c>
      <c r="AG8">
        <v>1.2434754993222548</v>
      </c>
    </row>
    <row r="9" spans="1:43" x14ac:dyDescent="0.3">
      <c r="B9" t="s">
        <v>4</v>
      </c>
      <c r="L9" t="s">
        <v>20</v>
      </c>
      <c r="N9">
        <v>412.75264507289717</v>
      </c>
      <c r="O9" t="s">
        <v>19</v>
      </c>
      <c r="P9">
        <v>1.5109577734484521</v>
      </c>
      <c r="T9" t="s">
        <v>4</v>
      </c>
      <c r="AC9" t="s">
        <v>20</v>
      </c>
      <c r="AE9">
        <v>395.80835567141065</v>
      </c>
      <c r="AF9" t="s">
        <v>19</v>
      </c>
      <c r="AG9">
        <v>2.1404303681119021</v>
      </c>
    </row>
    <row r="10" spans="1:43" x14ac:dyDescent="0.3">
      <c r="B10" t="s">
        <v>5</v>
      </c>
      <c r="C10" t="s">
        <v>6</v>
      </c>
      <c r="D10" t="s">
        <v>7</v>
      </c>
      <c r="E10" t="s">
        <v>8</v>
      </c>
      <c r="F10" t="s">
        <v>9</v>
      </c>
      <c r="G10" t="s">
        <v>10</v>
      </c>
      <c r="H10" t="s">
        <v>11</v>
      </c>
      <c r="I10" t="s">
        <v>12</v>
      </c>
      <c r="L10" t="s">
        <v>21</v>
      </c>
      <c r="N10">
        <v>188.91802449300752</v>
      </c>
      <c r="O10" t="s">
        <v>19</v>
      </c>
      <c r="P10">
        <v>0.67888271116859511</v>
      </c>
      <c r="T10" t="s">
        <v>5</v>
      </c>
      <c r="U10" t="s">
        <v>6</v>
      </c>
      <c r="V10" t="s">
        <v>7</v>
      </c>
      <c r="W10" t="s">
        <v>8</v>
      </c>
      <c r="X10" t="s">
        <v>9</v>
      </c>
      <c r="Y10" t="s">
        <v>10</v>
      </c>
      <c r="Z10" t="s">
        <v>11</v>
      </c>
      <c r="AA10" t="s">
        <v>12</v>
      </c>
      <c r="AC10" t="s">
        <v>21</v>
      </c>
      <c r="AE10">
        <v>209.89997715697103</v>
      </c>
      <c r="AF10" t="s">
        <v>19</v>
      </c>
      <c r="AG10">
        <v>1.1327605473975846</v>
      </c>
    </row>
    <row r="11" spans="1:43" x14ac:dyDescent="0.3">
      <c r="A11" t="s">
        <v>13</v>
      </c>
      <c r="L11" t="s">
        <v>22</v>
      </c>
      <c r="N11">
        <v>275.51080465092321</v>
      </c>
      <c r="O11" t="s">
        <v>19</v>
      </c>
      <c r="P11">
        <v>0.95991419660070187</v>
      </c>
      <c r="R11" t="s">
        <v>13</v>
      </c>
      <c r="AC11" t="s">
        <v>22</v>
      </c>
      <c r="AE11">
        <v>283.67160139874903</v>
      </c>
      <c r="AF11" t="s">
        <v>19</v>
      </c>
      <c r="AG11">
        <v>1.5005760398848675</v>
      </c>
    </row>
    <row r="12" spans="1:43" x14ac:dyDescent="0.3">
      <c r="A12" t="s">
        <v>14</v>
      </c>
      <c r="B12" s="3">
        <v>0.601719667880936</v>
      </c>
      <c r="C12" s="3">
        <v>0.30473565029044009</v>
      </c>
      <c r="D12" s="3">
        <v>8.4782251977289877E-2</v>
      </c>
      <c r="E12" s="3">
        <v>8.7427389977355521E-3</v>
      </c>
      <c r="F12" s="3">
        <v>1.9690853598503495E-5</v>
      </c>
      <c r="G12" s="3">
        <v>0</v>
      </c>
      <c r="H12" s="3">
        <v>0</v>
      </c>
      <c r="I12" s="3">
        <v>0</v>
      </c>
      <c r="L12" t="s">
        <v>23</v>
      </c>
      <c r="N12">
        <v>92.698034506525602</v>
      </c>
      <c r="O12" t="s">
        <v>19</v>
      </c>
      <c r="P12">
        <v>0.34576372592015503</v>
      </c>
      <c r="R12" t="s">
        <v>14</v>
      </c>
      <c r="T12" s="3">
        <v>9.0241079067894706E-2</v>
      </c>
      <c r="U12" s="3">
        <v>0.62261143825389631</v>
      </c>
      <c r="V12" s="3">
        <v>0.25523847870216587</v>
      </c>
      <c r="W12" s="3">
        <v>3.1875450869864277E-2</v>
      </c>
      <c r="X12" s="3">
        <v>3.35531061788045E-5</v>
      </c>
      <c r="Y12" s="3">
        <v>0</v>
      </c>
      <c r="Z12" s="3">
        <v>0</v>
      </c>
      <c r="AA12" s="3">
        <v>0</v>
      </c>
      <c r="AC12" t="s">
        <v>23</v>
      </c>
      <c r="AE12">
        <v>117.28209841763334</v>
      </c>
      <c r="AF12" t="s">
        <v>19</v>
      </c>
      <c r="AG12">
        <v>0.65937998733519998</v>
      </c>
    </row>
    <row r="13" spans="1:43" x14ac:dyDescent="0.3">
      <c r="A13" t="s">
        <v>15</v>
      </c>
      <c r="B13" s="3">
        <v>3.8761624387782072E-2</v>
      </c>
      <c r="C13" s="3">
        <v>0.36421337275470844</v>
      </c>
      <c r="D13" s="3">
        <v>0.48263150261494631</v>
      </c>
      <c r="E13" s="3">
        <v>0.11382928110788613</v>
      </c>
      <c r="F13" s="3">
        <v>5.6421913467703702E-4</v>
      </c>
      <c r="G13" s="3">
        <v>0</v>
      </c>
      <c r="H13" s="3">
        <v>0</v>
      </c>
      <c r="I13" s="3">
        <v>0</v>
      </c>
      <c r="R13" t="s">
        <v>15</v>
      </c>
      <c r="T13" s="3">
        <v>5.7558146718318425E-3</v>
      </c>
      <c r="U13" s="3">
        <v>0.30225388195653785</v>
      </c>
      <c r="V13" s="3">
        <v>0.54242501494702422</v>
      </c>
      <c r="W13" s="3">
        <v>0.14923593038876018</v>
      </c>
      <c r="X13" s="3">
        <v>3.2935803584598457E-4</v>
      </c>
      <c r="Y13" s="3">
        <v>0</v>
      </c>
      <c r="Z13" s="3">
        <v>0</v>
      </c>
      <c r="AA13" s="3">
        <v>0</v>
      </c>
    </row>
    <row r="14" spans="1:43" x14ac:dyDescent="0.3">
      <c r="A14" t="s">
        <v>59</v>
      </c>
      <c r="E14">
        <v>217.32210978469681</v>
      </c>
      <c r="R14" t="s">
        <v>59</v>
      </c>
      <c r="W14">
        <v>233.61291351602506</v>
      </c>
    </row>
    <row r="15" spans="1:43" x14ac:dyDescent="0.3">
      <c r="A15" t="s">
        <v>60</v>
      </c>
      <c r="E15">
        <v>100.06071346526205</v>
      </c>
      <c r="M15" t="s">
        <v>25</v>
      </c>
      <c r="N15" t="s">
        <v>26</v>
      </c>
      <c r="O15" t="s">
        <v>27</v>
      </c>
      <c r="R15" t="s">
        <v>60</v>
      </c>
      <c r="W15">
        <v>172.88489606925361</v>
      </c>
      <c r="AD15" t="s">
        <v>25</v>
      </c>
      <c r="AE15" t="s">
        <v>26</v>
      </c>
      <c r="AF15" t="s">
        <v>27</v>
      </c>
    </row>
    <row r="16" spans="1:43" x14ac:dyDescent="0.3">
      <c r="L16" t="s">
        <v>28</v>
      </c>
      <c r="M16">
        <v>6.52711E-3</v>
      </c>
      <c r="N16">
        <v>1.28613</v>
      </c>
      <c r="O16">
        <v>0.41275264507289716</v>
      </c>
      <c r="P16" t="s">
        <v>29</v>
      </c>
      <c r="AC16" t="s">
        <v>28</v>
      </c>
      <c r="AD16">
        <v>1.8391100000000001E-2</v>
      </c>
      <c r="AE16">
        <v>0.91072600000000004</v>
      </c>
      <c r="AF16">
        <v>0.39580835567141065</v>
      </c>
      <c r="AG16" t="s">
        <v>29</v>
      </c>
    </row>
    <row r="17" spans="1:33" x14ac:dyDescent="0.3">
      <c r="A17" t="s">
        <v>34</v>
      </c>
      <c r="B17" t="s">
        <v>36</v>
      </c>
      <c r="C17" t="s">
        <v>37</v>
      </c>
      <c r="D17" t="s">
        <v>38</v>
      </c>
      <c r="E17" t="s">
        <v>39</v>
      </c>
      <c r="F17" t="s">
        <v>40</v>
      </c>
      <c r="G17" t="s">
        <v>41</v>
      </c>
      <c r="H17" t="s">
        <v>42</v>
      </c>
      <c r="I17" t="s">
        <v>43</v>
      </c>
      <c r="J17" t="s">
        <v>44</v>
      </c>
      <c r="L17" t="s">
        <v>30</v>
      </c>
      <c r="M17">
        <v>6.52711E-3</v>
      </c>
      <c r="N17">
        <v>0.39660299999999998</v>
      </c>
      <c r="O17">
        <v>0.18891802449300751</v>
      </c>
      <c r="P17" t="s">
        <v>29</v>
      </c>
      <c r="R17" t="s">
        <v>34</v>
      </c>
      <c r="S17" t="s">
        <v>36</v>
      </c>
      <c r="T17" t="s">
        <v>37</v>
      </c>
      <c r="U17" t="s">
        <v>38</v>
      </c>
      <c r="V17" t="s">
        <v>39</v>
      </c>
      <c r="W17" t="s">
        <v>40</v>
      </c>
      <c r="X17" t="s">
        <v>41</v>
      </c>
      <c r="Y17" t="s">
        <v>42</v>
      </c>
      <c r="Z17" t="s">
        <v>43</v>
      </c>
      <c r="AA17" t="s">
        <v>44</v>
      </c>
      <c r="AC17" t="s">
        <v>30</v>
      </c>
      <c r="AD17">
        <v>1.30543E-2</v>
      </c>
      <c r="AE17">
        <v>0.44030799999999998</v>
      </c>
      <c r="AF17">
        <v>0.20989997715697103</v>
      </c>
      <c r="AG17" t="s">
        <v>29</v>
      </c>
    </row>
    <row r="18" spans="1:33" x14ac:dyDescent="0.3">
      <c r="A18" t="s">
        <v>13</v>
      </c>
      <c r="L18" t="s">
        <v>31</v>
      </c>
      <c r="M18">
        <v>1.0055499999999999</v>
      </c>
      <c r="N18">
        <v>8.1965800000000009</v>
      </c>
      <c r="O18">
        <v>2.2046582235531869</v>
      </c>
      <c r="R18" t="s">
        <v>13</v>
      </c>
      <c r="AC18" t="s">
        <v>31</v>
      </c>
      <c r="AD18">
        <v>1.0055499999999999</v>
      </c>
      <c r="AE18">
        <v>5.1388299999999996</v>
      </c>
      <c r="AF18">
        <v>1.8901229833795707</v>
      </c>
    </row>
    <row r="19" spans="1:33" x14ac:dyDescent="0.3">
      <c r="A19" t="s">
        <v>14</v>
      </c>
      <c r="B19" s="3">
        <v>0</v>
      </c>
      <c r="C19" s="3">
        <v>8.5327032260181808E-5</v>
      </c>
      <c r="D19" s="3">
        <v>8.0338682681894268E-3</v>
      </c>
      <c r="E19" s="3">
        <v>6.9659676413639196E-2</v>
      </c>
      <c r="F19" s="3">
        <v>0.18993141019329854</v>
      </c>
      <c r="G19" s="3">
        <v>0.22668110662597224</v>
      </c>
      <c r="H19" s="3">
        <v>0.14197105444521019</v>
      </c>
      <c r="I19" s="3">
        <v>0.16202290702635291</v>
      </c>
      <c r="J19" s="3">
        <v>0.20161464999507728</v>
      </c>
      <c r="K19" s="3"/>
      <c r="L19" t="s">
        <v>32</v>
      </c>
      <c r="M19">
        <v>5.9617100000000003E-3</v>
      </c>
      <c r="N19">
        <v>0.61717299999999997</v>
      </c>
      <c r="O19">
        <v>0.2755108046509232</v>
      </c>
      <c r="P19" t="s">
        <v>29</v>
      </c>
      <c r="R19" t="s">
        <v>14</v>
      </c>
      <c r="S19" s="3">
        <v>0</v>
      </c>
      <c r="T19" s="3">
        <v>0</v>
      </c>
      <c r="U19" s="3">
        <v>4.3619038032445854E-4</v>
      </c>
      <c r="V19" s="3">
        <v>2.6355964903450938E-2</v>
      </c>
      <c r="W19" s="3">
        <v>0.17813344070327311</v>
      </c>
      <c r="X19" s="3">
        <v>0.43786803563339877</v>
      </c>
      <c r="Y19" s="3">
        <v>0.31917392252587784</v>
      </c>
      <c r="Z19" s="3">
        <v>2.1490764507524285E-2</v>
      </c>
      <c r="AA19" s="3">
        <v>1.6541681346150621E-2</v>
      </c>
      <c r="AC19" t="s">
        <v>32</v>
      </c>
      <c r="AD19">
        <v>1.7431200000000001E-2</v>
      </c>
      <c r="AE19">
        <v>0.54777200000000004</v>
      </c>
      <c r="AF19">
        <v>0.28367160139874903</v>
      </c>
      <c r="AG19" t="s">
        <v>29</v>
      </c>
    </row>
    <row r="20" spans="1:33" x14ac:dyDescent="0.3">
      <c r="A20" t="s">
        <v>15</v>
      </c>
      <c r="B20" s="3">
        <v>0</v>
      </c>
      <c r="C20" s="3">
        <v>2.291396205683932E-4</v>
      </c>
      <c r="D20" s="3">
        <v>2.1722877662432742E-2</v>
      </c>
      <c r="E20" s="3">
        <v>0.17051884615020063</v>
      </c>
      <c r="F20" s="3">
        <v>0.40180987290200881</v>
      </c>
      <c r="G20" s="3">
        <v>0.34764947967861887</v>
      </c>
      <c r="H20" s="3">
        <v>5.4991677770254759E-2</v>
      </c>
      <c r="I20" s="3">
        <v>2.5418690407002669E-3</v>
      </c>
      <c r="J20" s="3">
        <v>5.3623717521556423E-4</v>
      </c>
      <c r="K20" s="3"/>
      <c r="L20" t="s">
        <v>33</v>
      </c>
      <c r="M20">
        <v>0.239733</v>
      </c>
      <c r="N20">
        <v>24.352900000000002</v>
      </c>
      <c r="O20">
        <v>3.6059088744874126</v>
      </c>
      <c r="R20" t="s">
        <v>15</v>
      </c>
      <c r="S20" s="3">
        <v>0</v>
      </c>
      <c r="T20" s="3">
        <v>0</v>
      </c>
      <c r="U20" s="3">
        <v>1.2970206314989394E-3</v>
      </c>
      <c r="V20" s="3">
        <v>5.1499313127264731E-2</v>
      </c>
      <c r="W20" s="3">
        <v>0.26508845020801902</v>
      </c>
      <c r="X20" s="3">
        <v>0.47470247615882599</v>
      </c>
      <c r="Y20" s="3">
        <v>0.20625724039167204</v>
      </c>
      <c r="Z20" s="3">
        <v>1.1391380490538064E-3</v>
      </c>
      <c r="AA20" s="3">
        <v>1.6361433665389147E-5</v>
      </c>
      <c r="AC20" t="s">
        <v>33</v>
      </c>
      <c r="AD20">
        <v>0.751718</v>
      </c>
      <c r="AE20">
        <v>13.6332</v>
      </c>
      <c r="AF20">
        <v>2.7261749253798935</v>
      </c>
    </row>
    <row r="21" spans="1:33" x14ac:dyDescent="0.3">
      <c r="L21" t="s">
        <v>34</v>
      </c>
      <c r="M21">
        <v>0.34499800000000003</v>
      </c>
      <c r="N21">
        <v>1.60975</v>
      </c>
      <c r="O21">
        <v>0.67522361318924118</v>
      </c>
      <c r="P21">
        <v>1.8293926024879668E-3</v>
      </c>
      <c r="AC21" t="s">
        <v>34</v>
      </c>
      <c r="AD21">
        <v>0.41860199999999997</v>
      </c>
      <c r="AE21">
        <v>1.0998000000000001</v>
      </c>
      <c r="AF21">
        <v>0.73329659833223715</v>
      </c>
      <c r="AG21">
        <v>2.8764484658816022E-3</v>
      </c>
    </row>
    <row r="22" spans="1:33" x14ac:dyDescent="0.3">
      <c r="P22" t="s">
        <v>35</v>
      </c>
      <c r="AG22" t="s">
        <v>35</v>
      </c>
    </row>
    <row r="23" spans="1:33" x14ac:dyDescent="0.3">
      <c r="A23" t="s">
        <v>45</v>
      </c>
      <c r="R23" t="s">
        <v>45</v>
      </c>
    </row>
    <row r="24" spans="1:33" x14ac:dyDescent="0.3">
      <c r="A24" t="s">
        <v>46</v>
      </c>
      <c r="B24" t="s">
        <v>47</v>
      </c>
      <c r="C24" t="s">
        <v>48</v>
      </c>
      <c r="D24" t="s">
        <v>49</v>
      </c>
      <c r="E24" t="s">
        <v>51</v>
      </c>
      <c r="F24" t="s">
        <v>50</v>
      </c>
      <c r="G24" t="s">
        <v>52</v>
      </c>
      <c r="H24" t="s">
        <v>53</v>
      </c>
      <c r="I24" t="s">
        <v>54</v>
      </c>
      <c r="R24" t="s">
        <v>46</v>
      </c>
      <c r="S24" t="s">
        <v>47</v>
      </c>
      <c r="T24" t="s">
        <v>48</v>
      </c>
      <c r="U24" t="s">
        <v>49</v>
      </c>
      <c r="V24" t="s">
        <v>51</v>
      </c>
      <c r="W24" t="s">
        <v>50</v>
      </c>
      <c r="X24" t="s">
        <v>52</v>
      </c>
      <c r="Y24" t="s">
        <v>53</v>
      </c>
      <c r="Z24" t="s">
        <v>54</v>
      </c>
    </row>
    <row r="25" spans="1:33" x14ac:dyDescent="0.3">
      <c r="A25" t="s">
        <v>63</v>
      </c>
      <c r="B25">
        <v>22106</v>
      </c>
      <c r="C25">
        <v>0</v>
      </c>
      <c r="D25">
        <v>26342</v>
      </c>
      <c r="E25">
        <v>0</v>
      </c>
      <c r="F25">
        <v>33798</v>
      </c>
      <c r="G25">
        <v>68759</v>
      </c>
      <c r="H25">
        <v>883</v>
      </c>
      <c r="I25">
        <v>467</v>
      </c>
      <c r="K25">
        <f>SUM(D25:F25)</f>
        <v>60140</v>
      </c>
      <c r="L25">
        <f>SUM(B25,K25)</f>
        <v>82246</v>
      </c>
      <c r="O25">
        <f>SUM(S25:W25)</f>
        <v>56342</v>
      </c>
      <c r="P25">
        <f>SUM(T25:W25)</f>
        <v>32149</v>
      </c>
      <c r="R25" t="s">
        <v>63</v>
      </c>
      <c r="S25">
        <v>24193</v>
      </c>
      <c r="T25">
        <v>0</v>
      </c>
      <c r="U25">
        <v>22562</v>
      </c>
      <c r="V25">
        <v>0</v>
      </c>
      <c r="W25">
        <v>9587</v>
      </c>
      <c r="X25">
        <v>2330</v>
      </c>
      <c r="Y25">
        <v>115</v>
      </c>
      <c r="Z25">
        <v>820</v>
      </c>
    </row>
    <row r="26" spans="1:33" x14ac:dyDescent="0.3">
      <c r="A26" t="s">
        <v>14</v>
      </c>
      <c r="B26" s="3">
        <v>0.1450953365495061</v>
      </c>
      <c r="C26" s="3">
        <v>0</v>
      </c>
      <c r="D26" s="3">
        <v>0.17289882183059302</v>
      </c>
      <c r="E26" s="3">
        <v>0</v>
      </c>
      <c r="F26" s="3">
        <v>0.22183715664074038</v>
      </c>
      <c r="G26" s="3">
        <v>0.45130780085983396</v>
      </c>
      <c r="H26" s="3">
        <v>5.7956745758261955E-3</v>
      </c>
      <c r="I26" s="3">
        <v>3.0652095435003772E-3</v>
      </c>
      <c r="R26" t="s">
        <v>14</v>
      </c>
      <c r="S26" s="3">
        <v>0.40587514889190868</v>
      </c>
      <c r="T26" s="3">
        <v>0</v>
      </c>
      <c r="U26" s="3">
        <v>0.37851259080309357</v>
      </c>
      <c r="V26" s="3">
        <v>0</v>
      </c>
      <c r="W26" s="3">
        <v>0.16083681446809939</v>
      </c>
      <c r="X26" s="3">
        <v>3.9089368698307245E-2</v>
      </c>
      <c r="Y26" s="3">
        <v>1.929303605281259E-3</v>
      </c>
      <c r="Z26" s="3">
        <v>1.3756773533309846E-2</v>
      </c>
    </row>
    <row r="28" spans="1:33" x14ac:dyDescent="0.3">
      <c r="A28" t="s">
        <v>55</v>
      </c>
      <c r="R28" t="s">
        <v>55</v>
      </c>
    </row>
    <row r="29" spans="1:33" x14ac:dyDescent="0.3">
      <c r="C29" s="8">
        <f>SUM(C31:C32)</f>
        <v>0</v>
      </c>
      <c r="D29" s="8">
        <f>SUM(D31:D32)</f>
        <v>1.3150955833882663E-2</v>
      </c>
      <c r="E29" s="8">
        <f>SUM(E31:E32)</f>
        <v>0.22127554383651946</v>
      </c>
      <c r="F29" s="8"/>
      <c r="G29" s="8">
        <f>SUM(F31:G32)</f>
        <v>0.50215886618325645</v>
      </c>
      <c r="T29" s="8">
        <f>SUM(T31:T32)</f>
        <v>0</v>
      </c>
      <c r="U29" s="8">
        <f>SUM(U31:U32)</f>
        <v>1.5676582873794288E-3</v>
      </c>
      <c r="V29" s="8">
        <f>SUM(V31:V32)</f>
        <v>0.10949632061378434</v>
      </c>
      <c r="W29" s="8"/>
      <c r="X29" s="8">
        <f>SUM(W31:X32)</f>
        <v>0.73283414175319528</v>
      </c>
    </row>
    <row r="30" spans="1:33" x14ac:dyDescent="0.3">
      <c r="AG30" s="1" t="s">
        <v>71</v>
      </c>
    </row>
    <row r="31" spans="1:33" x14ac:dyDescent="0.3">
      <c r="A31" s="1" t="s">
        <v>56</v>
      </c>
      <c r="B31" s="1">
        <v>1</v>
      </c>
      <c r="C31" s="3">
        <v>0</v>
      </c>
      <c r="D31" s="3">
        <v>7.794990112063283E-3</v>
      </c>
      <c r="E31" s="3">
        <v>9.3556361239288066E-2</v>
      </c>
      <c r="F31" s="3">
        <v>0.11163480553724456</v>
      </c>
      <c r="G31" s="8">
        <v>2.0632827949901119E-2</v>
      </c>
      <c r="R31" s="1" t="s">
        <v>56</v>
      </c>
      <c r="S31" s="1">
        <v>1</v>
      </c>
      <c r="T31" s="3">
        <v>0</v>
      </c>
      <c r="U31" s="3">
        <v>1.069696243153022E-3</v>
      </c>
      <c r="V31" s="3">
        <v>5.9128381992217038E-2</v>
      </c>
      <c r="W31" s="3">
        <v>0.1997934379668394</v>
      </c>
      <c r="X31" s="8">
        <v>5.4425407130078748E-2</v>
      </c>
    </row>
    <row r="32" spans="1:33" x14ac:dyDescent="0.3">
      <c r="B32" s="1">
        <v>0.8</v>
      </c>
      <c r="C32" s="3">
        <v>0</v>
      </c>
      <c r="D32" s="3">
        <v>5.3559657218193802E-3</v>
      </c>
      <c r="E32" s="3">
        <v>0.12771918259723139</v>
      </c>
      <c r="F32" s="3">
        <v>0.26804548450889915</v>
      </c>
      <c r="G32" s="3">
        <v>0.10184574818721161</v>
      </c>
      <c r="I32" s="7">
        <f>SUM(F31:F32,G32)</f>
        <v>0.48152603823335527</v>
      </c>
      <c r="S32" s="1">
        <v>0.8</v>
      </c>
      <c r="T32" s="3">
        <v>0</v>
      </c>
      <c r="U32" s="3">
        <v>4.9796204422640673E-4</v>
      </c>
      <c r="V32" s="3">
        <v>5.0367938621567292E-2</v>
      </c>
      <c r="W32" s="3">
        <v>0.29040408697737041</v>
      </c>
      <c r="X32" s="3">
        <v>0.1882112096789067</v>
      </c>
      <c r="Z32" s="8">
        <f>SUM(W31:W32,X32)</f>
        <v>0.67840873462311646</v>
      </c>
    </row>
    <row r="33" spans="2:26" x14ac:dyDescent="0.3">
      <c r="B33" s="1">
        <v>0.6</v>
      </c>
      <c r="C33" s="3">
        <v>0</v>
      </c>
      <c r="D33" s="3">
        <v>5.4383651944627551E-4</v>
      </c>
      <c r="E33" s="3">
        <v>3.1262359920896508E-2</v>
      </c>
      <c r="F33" s="3">
        <v>0.12435728411338168</v>
      </c>
      <c r="G33" s="3">
        <v>9.0491100856954512E-2</v>
      </c>
      <c r="I33" s="7">
        <f>SUM(F33:G33)</f>
        <v>0.2148483849703362</v>
      </c>
      <c r="S33" s="1">
        <v>0.6</v>
      </c>
      <c r="T33" s="3">
        <v>0</v>
      </c>
      <c r="U33" s="3">
        <v>3.6886077350104206E-5</v>
      </c>
      <c r="V33" s="3">
        <v>6.2890761881927663E-3</v>
      </c>
      <c r="W33" s="3">
        <v>6.0400951660795635E-2</v>
      </c>
      <c r="X33" s="3">
        <v>8.5667914645617016E-2</v>
      </c>
      <c r="Z33" s="8">
        <f>SUM(W33:X33)</f>
        <v>0.14606886630641264</v>
      </c>
    </row>
    <row r="34" spans="2:26" x14ac:dyDescent="0.3">
      <c r="B34" s="1">
        <v>0.4</v>
      </c>
      <c r="C34" s="3">
        <v>0</v>
      </c>
      <c r="D34" s="3">
        <v>0</v>
      </c>
      <c r="E34" s="3">
        <v>6.5919578114700061E-4</v>
      </c>
      <c r="F34" s="3">
        <v>5.619644034278181E-3</v>
      </c>
      <c r="G34" s="3">
        <v>1.048121292023731E-2</v>
      </c>
      <c r="I34" s="7">
        <f>SUM(F34:G35)</f>
        <v>1.6100856954515491E-2</v>
      </c>
      <c r="S34" s="1">
        <v>0.4</v>
      </c>
      <c r="T34" s="3">
        <v>0</v>
      </c>
      <c r="U34" s="3">
        <v>0</v>
      </c>
      <c r="V34" s="3">
        <v>1.8443038675052103E-5</v>
      </c>
      <c r="W34" s="3">
        <v>8.6682281772744875E-4</v>
      </c>
      <c r="X34" s="3">
        <v>2.8217849172829717E-3</v>
      </c>
      <c r="Z34" s="8">
        <f>SUM(W34:X35)</f>
        <v>3.6886077350104206E-3</v>
      </c>
    </row>
    <row r="35" spans="2:26" x14ac:dyDescent="0.3">
      <c r="B35" s="1">
        <v>0.2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S35" s="1">
        <v>0.2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</row>
    <row r="36" spans="2:26" x14ac:dyDescent="0.3">
      <c r="B36" s="1">
        <v>0</v>
      </c>
      <c r="C36" s="1">
        <v>0.2</v>
      </c>
      <c r="D36" s="1">
        <v>0.4</v>
      </c>
      <c r="E36" s="1">
        <v>0.6</v>
      </c>
      <c r="F36" s="1">
        <v>0.8</v>
      </c>
      <c r="G36" s="1">
        <v>1</v>
      </c>
      <c r="S36" s="1">
        <v>0</v>
      </c>
      <c r="T36" s="1">
        <v>0.2</v>
      </c>
      <c r="U36" s="1">
        <v>0.4</v>
      </c>
      <c r="V36" s="1">
        <v>0.6</v>
      </c>
      <c r="W36" s="1">
        <v>0.8</v>
      </c>
      <c r="X36" s="1">
        <v>1</v>
      </c>
    </row>
    <row r="37" spans="2:26" x14ac:dyDescent="0.3">
      <c r="C37" s="1"/>
      <c r="D37" s="1"/>
      <c r="E37" s="1" t="s">
        <v>57</v>
      </c>
      <c r="F37" s="1"/>
      <c r="G37" s="1"/>
      <c r="T37" s="2"/>
      <c r="V37" s="1" t="s">
        <v>57</v>
      </c>
    </row>
    <row r="39" spans="2:26" x14ac:dyDescent="0.3">
      <c r="D39" s="7">
        <f>SUM(C33:E35)</f>
        <v>3.2465392221489787E-2</v>
      </c>
      <c r="U39" s="8">
        <f>SUM(T33:V35)</f>
        <v>6.3444053042179226E-3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E82F7-16A8-44C4-A92E-052654532748}">
  <dimension ref="A3:AO41"/>
  <sheetViews>
    <sheetView topLeftCell="B36" zoomScale="80" zoomScaleNormal="80" workbookViewId="0">
      <selection activeCell="R54" sqref="R54"/>
    </sheetView>
  </sheetViews>
  <sheetFormatPr defaultRowHeight="14.4" x14ac:dyDescent="0.3"/>
  <cols>
    <col min="1" max="1" width="25.88671875" bestFit="1" customWidth="1"/>
    <col min="18" max="18" width="24.88671875" bestFit="1" customWidth="1"/>
  </cols>
  <sheetData>
    <row r="3" spans="1:41" x14ac:dyDescent="0.3">
      <c r="A3" s="1" t="s">
        <v>0</v>
      </c>
      <c r="T3" s="1" t="s">
        <v>2</v>
      </c>
      <c r="AJ3" s="1" t="s">
        <v>67</v>
      </c>
    </row>
    <row r="5" spans="1:41" x14ac:dyDescent="0.3">
      <c r="A5" s="1" t="s">
        <v>58</v>
      </c>
      <c r="T5" s="1" t="s">
        <v>58</v>
      </c>
      <c r="AJ5" t="s">
        <v>46</v>
      </c>
      <c r="AK5" t="s">
        <v>47</v>
      </c>
      <c r="AL5" t="s">
        <v>68</v>
      </c>
      <c r="AM5" t="s">
        <v>52</v>
      </c>
      <c r="AN5" t="s">
        <v>53</v>
      </c>
      <c r="AO5" t="s">
        <v>54</v>
      </c>
    </row>
    <row r="6" spans="1:41" x14ac:dyDescent="0.3">
      <c r="AJ6" t="s">
        <v>0</v>
      </c>
      <c r="AK6" s="4">
        <f>B26</f>
        <v>6.7657008383585826E-3</v>
      </c>
      <c r="AL6" s="4">
        <f>C27</f>
        <v>0.25082119919596019</v>
      </c>
      <c r="AM6" s="4">
        <f>G26</f>
        <v>0.60886404863460308</v>
      </c>
      <c r="AN6" s="4">
        <f t="shared" ref="AN6:AO6" si="0">H26</f>
        <v>0.12840123547580526</v>
      </c>
      <c r="AO6" s="4">
        <f t="shared" si="0"/>
        <v>5.1478158552728344E-3</v>
      </c>
    </row>
    <row r="7" spans="1:41" x14ac:dyDescent="0.3">
      <c r="B7" t="s">
        <v>3</v>
      </c>
      <c r="D7">
        <v>20397</v>
      </c>
      <c r="L7" t="s">
        <v>16</v>
      </c>
      <c r="P7" t="s">
        <v>17</v>
      </c>
      <c r="T7" t="s">
        <v>3</v>
      </c>
      <c r="V7">
        <v>8424</v>
      </c>
      <c r="AC7" t="s">
        <v>16</v>
      </c>
      <c r="AG7" t="s">
        <v>17</v>
      </c>
      <c r="AJ7" t="s">
        <v>2</v>
      </c>
      <c r="AK7" s="4">
        <f>S26</f>
        <v>2.2079772079772079E-2</v>
      </c>
      <c r="AL7" s="4">
        <f>T27</f>
        <v>0.59271130104463432</v>
      </c>
      <c r="AM7" s="4">
        <f>X26</f>
        <v>0.1891025641025641</v>
      </c>
      <c r="AN7" s="4">
        <f t="shared" ref="AN7:AO7" si="1">Y26</f>
        <v>0.18150522317188983</v>
      </c>
      <c r="AO7" s="4">
        <f t="shared" si="1"/>
        <v>1.4601139601139601E-2</v>
      </c>
    </row>
    <row r="8" spans="1:41" x14ac:dyDescent="0.3">
      <c r="L8" t="s">
        <v>18</v>
      </c>
      <c r="N8">
        <v>415.92527107769956</v>
      </c>
      <c r="O8" t="s">
        <v>19</v>
      </c>
      <c r="P8">
        <v>9.7325426942464741</v>
      </c>
      <c r="AC8" t="s">
        <v>18</v>
      </c>
      <c r="AE8">
        <v>430.58272641519761</v>
      </c>
      <c r="AF8" t="s">
        <v>19</v>
      </c>
      <c r="AG8">
        <v>11.500622742589146</v>
      </c>
    </row>
    <row r="9" spans="1:41" x14ac:dyDescent="0.3">
      <c r="B9" t="s">
        <v>4</v>
      </c>
      <c r="L9" t="s">
        <v>20</v>
      </c>
      <c r="N9">
        <v>747.08999795152886</v>
      </c>
      <c r="O9" t="s">
        <v>19</v>
      </c>
      <c r="P9">
        <v>17.59460845693901</v>
      </c>
      <c r="S9" t="s">
        <v>4</v>
      </c>
      <c r="AC9" t="s">
        <v>20</v>
      </c>
      <c r="AE9">
        <v>710.49212642147859</v>
      </c>
      <c r="AF9" t="s">
        <v>19</v>
      </c>
      <c r="AG9">
        <v>19.177920642052083</v>
      </c>
    </row>
    <row r="10" spans="1:41" x14ac:dyDescent="0.3">
      <c r="B10" t="s">
        <v>5</v>
      </c>
      <c r="C10" t="s">
        <v>6</v>
      </c>
      <c r="D10" t="s">
        <v>7</v>
      </c>
      <c r="E10" t="s">
        <v>8</v>
      </c>
      <c r="F10" t="s">
        <v>9</v>
      </c>
      <c r="G10" t="s">
        <v>61</v>
      </c>
      <c r="H10" t="s">
        <v>11</v>
      </c>
      <c r="I10" t="s">
        <v>12</v>
      </c>
      <c r="L10" t="s">
        <v>21</v>
      </c>
      <c r="N10">
        <v>352.43393505698162</v>
      </c>
      <c r="O10" t="s">
        <v>19</v>
      </c>
      <c r="P10">
        <v>8.1789198617253618</v>
      </c>
      <c r="S10" t="s">
        <v>5</v>
      </c>
      <c r="T10" t="s">
        <v>6</v>
      </c>
      <c r="U10" t="s">
        <v>7</v>
      </c>
      <c r="V10" t="s">
        <v>8</v>
      </c>
      <c r="W10" t="s">
        <v>9</v>
      </c>
      <c r="X10" t="s">
        <v>61</v>
      </c>
      <c r="Y10" t="s">
        <v>11</v>
      </c>
      <c r="Z10" t="s">
        <v>12</v>
      </c>
      <c r="AC10" t="s">
        <v>21</v>
      </c>
      <c r="AE10">
        <v>373.95399449871167</v>
      </c>
      <c r="AF10" t="s">
        <v>19</v>
      </c>
      <c r="AG10">
        <v>10.152324516780661</v>
      </c>
    </row>
    <row r="11" spans="1:41" x14ac:dyDescent="0.3">
      <c r="A11" t="s">
        <v>13</v>
      </c>
      <c r="L11" t="s">
        <v>22</v>
      </c>
      <c r="N11">
        <v>516.75675795737709</v>
      </c>
      <c r="O11" t="s">
        <v>19</v>
      </c>
      <c r="P11">
        <v>11.489082687576618</v>
      </c>
      <c r="R11" t="s">
        <v>13</v>
      </c>
      <c r="AC11" t="s">
        <v>22</v>
      </c>
      <c r="AE11">
        <v>518.50343107955814</v>
      </c>
      <c r="AF11" t="s">
        <v>19</v>
      </c>
      <c r="AG11">
        <v>13.33269859443822</v>
      </c>
    </row>
    <row r="12" spans="1:41" x14ac:dyDescent="0.3">
      <c r="A12" t="s">
        <v>14</v>
      </c>
      <c r="B12" s="3">
        <v>0.55508162965141927</v>
      </c>
      <c r="C12" s="3">
        <v>7.8246801000147082E-2</v>
      </c>
      <c r="D12" s="3">
        <v>8.1482570966318571E-2</v>
      </c>
      <c r="E12" s="3">
        <v>0.16477913418639997</v>
      </c>
      <c r="F12" s="3">
        <v>9.8298769426876501E-2</v>
      </c>
      <c r="G12" s="3">
        <v>2.1228612050791781E-2</v>
      </c>
      <c r="H12" s="3">
        <v>7.8442908270824141E-4</v>
      </c>
      <c r="I12" s="3">
        <v>9.8053635338530177E-5</v>
      </c>
      <c r="L12" t="s">
        <v>23</v>
      </c>
      <c r="N12">
        <v>178.13501858244811</v>
      </c>
      <c r="O12" t="s">
        <v>19</v>
      </c>
      <c r="P12">
        <v>4.2551695790772284</v>
      </c>
      <c r="R12" t="s">
        <v>14</v>
      </c>
      <c r="S12" s="3">
        <v>0.16809116809116809</v>
      </c>
      <c r="T12" s="3">
        <v>3.2288698955365625E-2</v>
      </c>
      <c r="U12" s="3">
        <v>0.10173314339981007</v>
      </c>
      <c r="V12" s="3">
        <v>0.349002849002849</v>
      </c>
      <c r="W12" s="3">
        <v>0.28561253561253563</v>
      </c>
      <c r="X12" s="3">
        <v>6.279677113010447E-2</v>
      </c>
      <c r="Y12" s="3">
        <v>4.7483380816714152E-4</v>
      </c>
      <c r="Z12" s="3">
        <v>0</v>
      </c>
      <c r="AC12" t="s">
        <v>23</v>
      </c>
      <c r="AE12">
        <v>208.52235813815551</v>
      </c>
      <c r="AF12" t="s">
        <v>19</v>
      </c>
      <c r="AG12">
        <v>6.0601765660561941</v>
      </c>
    </row>
    <row r="13" spans="1:41" x14ac:dyDescent="0.3">
      <c r="A13" t="s">
        <v>15</v>
      </c>
      <c r="B13" s="3">
        <v>2.9043318711340451E-3</v>
      </c>
      <c r="C13" s="3">
        <v>1.2328400800309719E-2</v>
      </c>
      <c r="D13" s="3">
        <v>6.7931723072463576E-2</v>
      </c>
      <c r="E13" s="3">
        <v>0.34009455892724044</v>
      </c>
      <c r="F13" s="3">
        <v>0.41196117554511757</v>
      </c>
      <c r="G13" s="3">
        <v>0.15224112748917065</v>
      </c>
      <c r="H13" s="3">
        <v>8.9828705856306486E-3</v>
      </c>
      <c r="I13" s="3">
        <v>3.5558117089332544E-3</v>
      </c>
      <c r="R13" t="s">
        <v>15</v>
      </c>
      <c r="S13" s="3">
        <v>8.0460878771529691E-5</v>
      </c>
      <c r="T13" s="3">
        <v>2.8706544939956749E-3</v>
      </c>
      <c r="U13" s="3">
        <v>3.4207704108571386E-2</v>
      </c>
      <c r="V13" s="3">
        <v>0.29975114174685419</v>
      </c>
      <c r="W13" s="3">
        <v>0.48594468317545364</v>
      </c>
      <c r="X13" s="3">
        <v>0.17513253984588897</v>
      </c>
      <c r="Y13" s="3">
        <v>2.0128157504646941E-3</v>
      </c>
      <c r="Z13" s="3">
        <v>0</v>
      </c>
    </row>
    <row r="14" spans="1:41" x14ac:dyDescent="0.3">
      <c r="A14" t="s">
        <v>59</v>
      </c>
      <c r="E14">
        <v>415.63137688295984</v>
      </c>
      <c r="R14" t="s">
        <v>59</v>
      </c>
      <c r="V14">
        <v>430.20578143857483</v>
      </c>
    </row>
    <row r="15" spans="1:41" x14ac:dyDescent="0.3">
      <c r="A15" t="s">
        <v>60</v>
      </c>
      <c r="E15">
        <v>174.02804333970681</v>
      </c>
      <c r="M15" t="s">
        <v>25</v>
      </c>
      <c r="N15" t="s">
        <v>26</v>
      </c>
      <c r="O15" t="s">
        <v>27</v>
      </c>
      <c r="R15" t="s">
        <v>60</v>
      </c>
      <c r="V15">
        <v>324.20465337132003</v>
      </c>
      <c r="AD15" t="s">
        <v>25</v>
      </c>
      <c r="AE15" t="s">
        <v>26</v>
      </c>
      <c r="AF15" t="s">
        <v>27</v>
      </c>
    </row>
    <row r="16" spans="1:41" x14ac:dyDescent="0.3">
      <c r="L16" t="s">
        <v>28</v>
      </c>
      <c r="M16">
        <v>1.6990600000000002E-2</v>
      </c>
      <c r="N16">
        <v>1.77135</v>
      </c>
      <c r="O16">
        <v>0.74708999795152886</v>
      </c>
      <c r="P16" t="s">
        <v>29</v>
      </c>
      <c r="AC16" t="s">
        <v>28</v>
      </c>
      <c r="AD16">
        <v>1.8391100000000001E-2</v>
      </c>
      <c r="AE16">
        <v>1.45136</v>
      </c>
      <c r="AF16">
        <v>0.71049212642147863</v>
      </c>
      <c r="AG16" t="s">
        <v>29</v>
      </c>
    </row>
    <row r="17" spans="1:34" x14ac:dyDescent="0.3">
      <c r="A17" t="s">
        <v>34</v>
      </c>
      <c r="B17" t="s">
        <v>62</v>
      </c>
      <c r="C17" t="s">
        <v>38</v>
      </c>
      <c r="D17" t="s">
        <v>39</v>
      </c>
      <c r="E17" t="s">
        <v>40</v>
      </c>
      <c r="F17" t="s">
        <v>41</v>
      </c>
      <c r="G17" t="s">
        <v>42</v>
      </c>
      <c r="H17" t="s">
        <v>43</v>
      </c>
      <c r="I17" t="s">
        <v>44</v>
      </c>
      <c r="L17" t="s">
        <v>30</v>
      </c>
      <c r="M17">
        <v>1.07011E-2</v>
      </c>
      <c r="N17">
        <v>0.68886199999999997</v>
      </c>
      <c r="O17">
        <v>0.35243393505698162</v>
      </c>
      <c r="P17" t="s">
        <v>29</v>
      </c>
      <c r="R17" t="s">
        <v>34</v>
      </c>
      <c r="S17" t="s">
        <v>62</v>
      </c>
      <c r="T17" t="s">
        <v>38</v>
      </c>
      <c r="U17" t="s">
        <v>39</v>
      </c>
      <c r="V17" t="s">
        <v>40</v>
      </c>
      <c r="W17" t="s">
        <v>41</v>
      </c>
      <c r="X17" t="s">
        <v>42</v>
      </c>
      <c r="Y17" t="s">
        <v>43</v>
      </c>
      <c r="Z17" t="s">
        <v>44</v>
      </c>
      <c r="AC17" t="s">
        <v>30</v>
      </c>
      <c r="AD17">
        <v>1.30543E-2</v>
      </c>
      <c r="AE17">
        <v>0.59520499999999998</v>
      </c>
      <c r="AF17">
        <v>0.37395399449871164</v>
      </c>
      <c r="AG17" t="s">
        <v>29</v>
      </c>
    </row>
    <row r="18" spans="1:34" x14ac:dyDescent="0.3">
      <c r="A18" t="s">
        <v>13</v>
      </c>
      <c r="L18" t="s">
        <v>31</v>
      </c>
      <c r="M18">
        <v>1.0055499999999999</v>
      </c>
      <c r="N18">
        <v>5.8808299999999996</v>
      </c>
      <c r="O18">
        <v>2.1519474827497995</v>
      </c>
      <c r="R18" t="s">
        <v>13</v>
      </c>
      <c r="AC18" t="s">
        <v>31</v>
      </c>
      <c r="AD18">
        <v>1.0885</v>
      </c>
      <c r="AE18">
        <v>5.40564</v>
      </c>
      <c r="AF18">
        <v>1.9138162404462118</v>
      </c>
    </row>
    <row r="19" spans="1:34" x14ac:dyDescent="0.3">
      <c r="A19" t="s">
        <v>14</v>
      </c>
      <c r="B19" s="3">
        <v>4.9026817669265088E-5</v>
      </c>
      <c r="C19" s="3">
        <v>4.7065744962494485E-3</v>
      </c>
      <c r="D19" s="3">
        <v>5.128205128205128E-2</v>
      </c>
      <c r="E19" s="3">
        <v>0.19654851203608373</v>
      </c>
      <c r="F19" s="3">
        <v>0.25366475462077759</v>
      </c>
      <c r="G19" s="3">
        <v>0.13555915085551798</v>
      </c>
      <c r="H19" s="3">
        <v>0.17046624503603472</v>
      </c>
      <c r="I19" s="3">
        <v>0.18772368485561602</v>
      </c>
      <c r="L19" t="s">
        <v>32</v>
      </c>
      <c r="M19">
        <v>7.6789400000000004E-3</v>
      </c>
      <c r="N19">
        <v>1.07342</v>
      </c>
      <c r="O19">
        <v>0.51675675795737708</v>
      </c>
      <c r="P19" t="s">
        <v>29</v>
      </c>
      <c r="R19" t="s">
        <v>14</v>
      </c>
      <c r="S19" s="3">
        <v>1.1870845204178538E-4</v>
      </c>
      <c r="T19" s="3">
        <v>3.5612535612535614E-4</v>
      </c>
      <c r="U19" s="3">
        <v>2.7421652421652423E-2</v>
      </c>
      <c r="V19" s="3">
        <v>0.23385565052231719</v>
      </c>
      <c r="W19" s="3">
        <v>0.52635327635327633</v>
      </c>
      <c r="X19" s="3">
        <v>6.9088319088319083E-2</v>
      </c>
      <c r="Y19" s="3">
        <v>2.7302943969610638E-2</v>
      </c>
      <c r="Z19" s="3">
        <v>0.11550332383665717</v>
      </c>
      <c r="AC19" t="s">
        <v>32</v>
      </c>
      <c r="AD19">
        <v>1.7288700000000001E-2</v>
      </c>
      <c r="AE19">
        <v>0.819801</v>
      </c>
      <c r="AF19">
        <v>0.5185034310795581</v>
      </c>
      <c r="AG19" t="s">
        <v>29</v>
      </c>
    </row>
    <row r="20" spans="1:34" x14ac:dyDescent="0.3">
      <c r="A20" t="s">
        <v>15</v>
      </c>
      <c r="B20" s="3">
        <v>7.3645972438827346E-6</v>
      </c>
      <c r="C20" s="3">
        <v>5.8581669172668282E-3</v>
      </c>
      <c r="D20" s="3">
        <v>7.7547092703104267E-2</v>
      </c>
      <c r="E20" s="3">
        <v>0.40916186170262397</v>
      </c>
      <c r="F20" s="3">
        <v>0.47490481047187971</v>
      </c>
      <c r="G20" s="3">
        <v>3.2095308090575078E-2</v>
      </c>
      <c r="H20" s="3">
        <v>3.6216017884165106E-4</v>
      </c>
      <c r="I20" s="3">
        <v>6.3235338464574713E-5</v>
      </c>
      <c r="L20" t="s">
        <v>33</v>
      </c>
      <c r="M20">
        <v>0.43111100000000002</v>
      </c>
      <c r="N20">
        <v>17.4665</v>
      </c>
      <c r="O20">
        <v>3.16489756616985</v>
      </c>
      <c r="R20" t="s">
        <v>15</v>
      </c>
      <c r="S20" s="3">
        <v>4.4130178902019093E-5</v>
      </c>
      <c r="T20" s="3">
        <v>6.5825952817445807E-5</v>
      </c>
      <c r="U20" s="3">
        <v>2.522090480480757E-2</v>
      </c>
      <c r="V20" s="3">
        <v>0.25551356020829097</v>
      </c>
      <c r="W20" s="3">
        <v>0.65992009423220077</v>
      </c>
      <c r="X20" s="3">
        <v>5.9219920646014883E-2</v>
      </c>
      <c r="Y20" s="3">
        <v>7.2659313494278366E-6</v>
      </c>
      <c r="Z20" s="3">
        <v>8.298045616969809E-6</v>
      </c>
      <c r="AC20" t="s">
        <v>33</v>
      </c>
      <c r="AD20">
        <v>0.751718</v>
      </c>
      <c r="AE20">
        <v>16.998100000000001</v>
      </c>
      <c r="AF20">
        <v>2.7148562029119137</v>
      </c>
    </row>
    <row r="21" spans="1:34" x14ac:dyDescent="0.3">
      <c r="L21" t="s">
        <v>34</v>
      </c>
      <c r="M21">
        <v>0.38541700000000001</v>
      </c>
      <c r="N21">
        <v>1.3237399999999999</v>
      </c>
      <c r="O21">
        <v>0.69485082130686704</v>
      </c>
      <c r="P21">
        <v>1.3251469066704515E-2</v>
      </c>
      <c r="AC21" t="s">
        <v>34</v>
      </c>
      <c r="AD21">
        <v>0.38892599999999999</v>
      </c>
      <c r="AE21">
        <v>1.0998000000000001</v>
      </c>
      <c r="AF21">
        <v>0.72607130883468551</v>
      </c>
      <c r="AG21">
        <v>1.6328811072107607E-2</v>
      </c>
    </row>
    <row r="22" spans="1:34" x14ac:dyDescent="0.3">
      <c r="P22" t="s">
        <v>35</v>
      </c>
      <c r="AG22" t="s">
        <v>35</v>
      </c>
    </row>
    <row r="23" spans="1:34" x14ac:dyDescent="0.3">
      <c r="A23" t="s">
        <v>45</v>
      </c>
      <c r="R23" t="s">
        <v>45</v>
      </c>
    </row>
    <row r="24" spans="1:34" x14ac:dyDescent="0.3">
      <c r="A24" t="s">
        <v>46</v>
      </c>
      <c r="B24" t="s">
        <v>47</v>
      </c>
      <c r="C24" t="s">
        <v>48</v>
      </c>
      <c r="D24" t="s">
        <v>49</v>
      </c>
      <c r="E24" t="s">
        <v>51</v>
      </c>
      <c r="F24" t="s">
        <v>50</v>
      </c>
      <c r="G24" t="s">
        <v>52</v>
      </c>
      <c r="H24" t="s">
        <v>53</v>
      </c>
      <c r="I24" t="s">
        <v>54</v>
      </c>
      <c r="R24" t="s">
        <v>46</v>
      </c>
      <c r="S24" t="s">
        <v>47</v>
      </c>
      <c r="T24" t="s">
        <v>48</v>
      </c>
      <c r="U24" t="s">
        <v>49</v>
      </c>
      <c r="V24" t="s">
        <v>51</v>
      </c>
      <c r="W24" t="s">
        <v>50</v>
      </c>
      <c r="X24" t="s">
        <v>52</v>
      </c>
      <c r="Y24" t="s">
        <v>53</v>
      </c>
      <c r="Z24" t="s">
        <v>54</v>
      </c>
    </row>
    <row r="25" spans="1:34" x14ac:dyDescent="0.3">
      <c r="A25" t="s">
        <v>63</v>
      </c>
      <c r="B25">
        <v>138</v>
      </c>
      <c r="C25">
        <v>0</v>
      </c>
      <c r="D25">
        <v>3553</v>
      </c>
      <c r="E25">
        <v>0</v>
      </c>
      <c r="F25">
        <v>1563</v>
      </c>
      <c r="G25">
        <v>12419</v>
      </c>
      <c r="H25">
        <v>2619</v>
      </c>
      <c r="I25">
        <v>105</v>
      </c>
      <c r="K25">
        <f>SUM(D25:F25)</f>
        <v>5116</v>
      </c>
      <c r="L25">
        <f>K25+B25</f>
        <v>5254</v>
      </c>
      <c r="O25">
        <f>P25+S25</f>
        <v>5179</v>
      </c>
      <c r="P25">
        <f>SUM(U25:W25)</f>
        <v>4993</v>
      </c>
      <c r="R25" t="s">
        <v>63</v>
      </c>
      <c r="S25">
        <v>186</v>
      </c>
      <c r="T25">
        <v>0</v>
      </c>
      <c r="U25">
        <v>4131</v>
      </c>
      <c r="V25">
        <v>0</v>
      </c>
      <c r="W25">
        <v>862</v>
      </c>
      <c r="X25">
        <v>1593</v>
      </c>
      <c r="Y25">
        <v>1529</v>
      </c>
      <c r="Z25">
        <v>123</v>
      </c>
    </row>
    <row r="26" spans="1:34" x14ac:dyDescent="0.3">
      <c r="A26" t="s">
        <v>14</v>
      </c>
      <c r="B26" s="3">
        <v>6.7657008383585826E-3</v>
      </c>
      <c r="C26" s="3">
        <v>0</v>
      </c>
      <c r="D26" s="3">
        <v>0.17419228317889887</v>
      </c>
      <c r="E26" s="3">
        <v>0</v>
      </c>
      <c r="F26" s="3">
        <v>7.662891601706133E-2</v>
      </c>
      <c r="G26" s="3">
        <v>0.60886404863460308</v>
      </c>
      <c r="H26" s="3">
        <v>0.12840123547580526</v>
      </c>
      <c r="I26" s="3">
        <v>5.1478158552728344E-3</v>
      </c>
      <c r="R26" t="s">
        <v>14</v>
      </c>
      <c r="S26" s="3">
        <v>2.2079772079772079E-2</v>
      </c>
      <c r="T26" s="3">
        <v>0</v>
      </c>
      <c r="U26" s="3">
        <v>0.49038461538461536</v>
      </c>
      <c r="V26" s="3">
        <v>0</v>
      </c>
      <c r="W26" s="3">
        <v>0.102326685660019</v>
      </c>
      <c r="X26" s="3">
        <v>0.1891025641025641</v>
      </c>
      <c r="Y26" s="3">
        <v>0.18150522317188983</v>
      </c>
      <c r="Z26" s="3">
        <v>1.4601139601139601E-2</v>
      </c>
    </row>
    <row r="27" spans="1:34" x14ac:dyDescent="0.3">
      <c r="B27" s="4"/>
      <c r="C27" s="4">
        <f>SUM(C26:F26)</f>
        <v>0.25082119919596019</v>
      </c>
      <c r="T27" s="4">
        <f>SUM(T26:W26)</f>
        <v>0.59271130104463432</v>
      </c>
    </row>
    <row r="28" spans="1:34" x14ac:dyDescent="0.3">
      <c r="A28" t="s">
        <v>55</v>
      </c>
      <c r="G28">
        <v>9293</v>
      </c>
      <c r="H28" t="s">
        <v>172</v>
      </c>
      <c r="R28" t="s">
        <v>55</v>
      </c>
      <c r="X28">
        <v>1367</v>
      </c>
      <c r="Y28" t="s">
        <v>172</v>
      </c>
    </row>
    <row r="29" spans="1:34" x14ac:dyDescent="0.3">
      <c r="H29" s="6">
        <f>G28/G25</f>
        <v>0.74828891215073678</v>
      </c>
    </row>
    <row r="30" spans="1:34" x14ac:dyDescent="0.3">
      <c r="C30" s="8">
        <f>SUM(C32:C33)</f>
        <v>0</v>
      </c>
      <c r="D30" s="8">
        <f>SUM(D32:D33)</f>
        <v>3.4269972451790628E-2</v>
      </c>
      <c r="E30" s="8">
        <f>SUM(E32:E33)</f>
        <v>0.25454545454545457</v>
      </c>
      <c r="F30" s="8"/>
      <c r="G30" s="8">
        <f>SUM(F32:G33)</f>
        <v>0.51217630853994489</v>
      </c>
    </row>
    <row r="31" spans="1:34" x14ac:dyDescent="0.3">
      <c r="T31" s="8">
        <f>SUM(T33:T34)</f>
        <v>0</v>
      </c>
      <c r="U31" s="8">
        <f>SUM(U33:U34)</f>
        <v>9.5605022831050223E-3</v>
      </c>
      <c r="V31" s="8">
        <f>SUM(V33:V34)</f>
        <v>0.17494292237442921</v>
      </c>
      <c r="W31" s="7"/>
      <c r="X31" s="7">
        <f>SUM(W33:X34)</f>
        <v>0.70119863013698625</v>
      </c>
      <c r="AH31" s="1" t="s">
        <v>70</v>
      </c>
    </row>
    <row r="32" spans="1:34" x14ac:dyDescent="0.3">
      <c r="A32" s="1" t="s">
        <v>56</v>
      </c>
      <c r="B32" s="1">
        <v>1</v>
      </c>
      <c r="C32" s="3">
        <v>0</v>
      </c>
      <c r="D32" s="3">
        <v>1.9614325068870522E-2</v>
      </c>
      <c r="E32" s="3">
        <v>0.11030303030303031</v>
      </c>
      <c r="F32" s="3">
        <v>0.13741046831955922</v>
      </c>
      <c r="G32" s="8">
        <v>2.6556473829201101E-2</v>
      </c>
    </row>
    <row r="33" spans="1:26" x14ac:dyDescent="0.3">
      <c r="A33" s="1"/>
      <c r="B33" s="1">
        <v>0.8</v>
      </c>
      <c r="C33" s="3">
        <v>0</v>
      </c>
      <c r="D33" s="3">
        <v>1.465564738292011E-2</v>
      </c>
      <c r="E33" s="3">
        <v>0.14424242424242426</v>
      </c>
      <c r="F33" s="3">
        <v>0.25267217630853994</v>
      </c>
      <c r="G33" s="3">
        <v>9.5537190082644621E-2</v>
      </c>
      <c r="I33" s="8">
        <f>SUM(F32:F33,G33)</f>
        <v>0.48561983471074377</v>
      </c>
      <c r="R33" s="1" t="s">
        <v>56</v>
      </c>
      <c r="S33" s="1">
        <v>1</v>
      </c>
      <c r="T33" s="3">
        <v>0</v>
      </c>
      <c r="U33" s="3">
        <v>5.7077625570776253E-3</v>
      </c>
      <c r="V33" s="3">
        <v>8.5759132420091325E-2</v>
      </c>
      <c r="W33" s="3">
        <v>0.2050513698630137</v>
      </c>
      <c r="X33" s="8">
        <v>5.8076484018264839E-2</v>
      </c>
    </row>
    <row r="34" spans="1:26" x14ac:dyDescent="0.3">
      <c r="A34" s="1"/>
      <c r="B34" s="1">
        <v>0.6</v>
      </c>
      <c r="C34" s="3">
        <v>0</v>
      </c>
      <c r="D34" s="3">
        <v>8.8154269972451794E-4</v>
      </c>
      <c r="E34" s="3">
        <v>3.4159779614325071E-2</v>
      </c>
      <c r="F34" s="3">
        <v>9.3884297520661159E-2</v>
      </c>
      <c r="G34" s="3">
        <v>5.9724517906336087E-2</v>
      </c>
      <c r="I34" s="8">
        <f>SUM(F34:G34)</f>
        <v>0.15360881542699725</v>
      </c>
      <c r="S34" s="1">
        <v>0.8</v>
      </c>
      <c r="T34" s="3">
        <v>0</v>
      </c>
      <c r="U34" s="3">
        <v>3.852739726027397E-3</v>
      </c>
      <c r="V34" s="3">
        <v>8.91837899543379E-2</v>
      </c>
      <c r="W34" s="3">
        <v>0.28239155251141551</v>
      </c>
      <c r="X34" s="3">
        <v>0.15567922374429224</v>
      </c>
      <c r="Z34" s="7">
        <f>SUM(W33:W34,X34)</f>
        <v>0.64312214611872143</v>
      </c>
    </row>
    <row r="35" spans="1:26" x14ac:dyDescent="0.3">
      <c r="A35" s="1"/>
      <c r="B35" s="1">
        <v>0.4</v>
      </c>
      <c r="C35" s="3">
        <v>0</v>
      </c>
      <c r="D35" s="3">
        <v>0</v>
      </c>
      <c r="E35" s="3">
        <v>6.6115702479338848E-4</v>
      </c>
      <c r="F35" s="3">
        <v>3.1955922865013774E-3</v>
      </c>
      <c r="G35" s="3">
        <v>6.5013774104683199E-3</v>
      </c>
      <c r="I35" s="8">
        <f>SUM(F35:G36)</f>
        <v>9.696969696969697E-3</v>
      </c>
      <c r="S35" s="1">
        <v>0.6</v>
      </c>
      <c r="T35" s="3">
        <v>0</v>
      </c>
      <c r="U35" s="3">
        <v>1.4269406392694063E-4</v>
      </c>
      <c r="V35" s="3">
        <v>1.0702054794520547E-2</v>
      </c>
      <c r="W35" s="3">
        <v>5.0799086757990865E-2</v>
      </c>
      <c r="X35" s="3">
        <v>4.9514840182648401E-2</v>
      </c>
      <c r="Z35" s="7">
        <f>SUM(W35:X35)</f>
        <v>0.10031392694063926</v>
      </c>
    </row>
    <row r="36" spans="1:26" x14ac:dyDescent="0.3">
      <c r="A36" s="1"/>
      <c r="B36" s="1">
        <v>0.2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S36" s="1">
        <v>0.4</v>
      </c>
      <c r="T36" s="3">
        <v>0</v>
      </c>
      <c r="U36" s="3">
        <v>0</v>
      </c>
      <c r="V36" s="3">
        <v>2.8538812785388126E-4</v>
      </c>
      <c r="W36" s="3">
        <v>4.2808219178082189E-4</v>
      </c>
      <c r="X36" s="3">
        <v>2.4257990867579907E-3</v>
      </c>
      <c r="Z36" s="7">
        <f>SUM(W36:X37)</f>
        <v>2.8538812785388126E-3</v>
      </c>
    </row>
    <row r="37" spans="1:26" x14ac:dyDescent="0.3">
      <c r="A37" s="1"/>
      <c r="B37" s="1">
        <v>0</v>
      </c>
      <c r="C37" s="1">
        <v>0.2</v>
      </c>
      <c r="D37" s="1">
        <v>0.4</v>
      </c>
      <c r="E37" s="1">
        <v>0.6</v>
      </c>
      <c r="F37" s="1">
        <v>0.8</v>
      </c>
      <c r="G37" s="1">
        <v>1</v>
      </c>
      <c r="S37" s="1">
        <v>0.2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</row>
    <row r="38" spans="1:26" x14ac:dyDescent="0.3">
      <c r="C38" s="1"/>
      <c r="D38" s="1"/>
      <c r="E38" s="1" t="s">
        <v>57</v>
      </c>
      <c r="F38" s="1"/>
      <c r="G38" s="1"/>
      <c r="S38" s="1">
        <v>0</v>
      </c>
      <c r="T38" s="1">
        <v>0.2</v>
      </c>
      <c r="U38" s="1">
        <v>0.4</v>
      </c>
      <c r="V38" s="1">
        <v>0.6</v>
      </c>
      <c r="W38" s="1">
        <v>0.8</v>
      </c>
      <c r="X38" s="1">
        <v>1</v>
      </c>
    </row>
    <row r="39" spans="1:26" x14ac:dyDescent="0.3">
      <c r="T39" s="1"/>
      <c r="U39" s="1"/>
      <c r="V39" s="1" t="s">
        <v>57</v>
      </c>
      <c r="W39" s="1"/>
      <c r="X39" s="1"/>
    </row>
    <row r="40" spans="1:26" x14ac:dyDescent="0.3">
      <c r="D40" s="8">
        <f>SUM(C34:E36)</f>
        <v>3.5702479338842977E-2</v>
      </c>
    </row>
    <row r="41" spans="1:26" x14ac:dyDescent="0.3">
      <c r="U41" s="7">
        <f>SUM(T35:V37)</f>
        <v>1.1130136986301369E-2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0B42-951E-4BC5-BDC3-90D39DCD2859}">
  <dimension ref="A3:AO41"/>
  <sheetViews>
    <sheetView tabSelected="1" topLeftCell="F34" zoomScaleNormal="100" workbookViewId="0">
      <selection activeCell="U51" sqref="U51"/>
    </sheetView>
  </sheetViews>
  <sheetFormatPr defaultRowHeight="14.4" x14ac:dyDescent="0.3"/>
  <cols>
    <col min="1" max="1" width="24.88671875" bestFit="1" customWidth="1"/>
    <col min="18" max="18" width="24.88671875" bestFit="1" customWidth="1"/>
  </cols>
  <sheetData>
    <row r="3" spans="1:41" x14ac:dyDescent="0.3">
      <c r="A3" s="1" t="s">
        <v>0</v>
      </c>
      <c r="T3" s="1" t="s">
        <v>2</v>
      </c>
      <c r="AJ3" s="1" t="s">
        <v>69</v>
      </c>
    </row>
    <row r="5" spans="1:41" x14ac:dyDescent="0.3">
      <c r="A5" s="1" t="s">
        <v>64</v>
      </c>
      <c r="T5" s="1" t="s">
        <v>64</v>
      </c>
      <c r="AJ5" t="s">
        <v>46</v>
      </c>
      <c r="AK5" t="s">
        <v>47</v>
      </c>
      <c r="AL5" t="s">
        <v>68</v>
      </c>
      <c r="AM5" t="s">
        <v>52</v>
      </c>
      <c r="AN5" t="s">
        <v>53</v>
      </c>
      <c r="AO5" t="s">
        <v>54</v>
      </c>
    </row>
    <row r="6" spans="1:41" x14ac:dyDescent="0.3">
      <c r="AJ6" t="s">
        <v>0</v>
      </c>
      <c r="AK6" s="7">
        <f>B26</f>
        <v>3.143006809848088E-4</v>
      </c>
      <c r="AL6" s="4">
        <f>SUM(C26:F26)</f>
        <v>0.12236773179675223</v>
      </c>
      <c r="AM6" s="4">
        <f>G26</f>
        <v>0.78596123624934522</v>
      </c>
      <c r="AN6" s="4">
        <f t="shared" ref="AN6:AO6" si="0">H26</f>
        <v>8.7794656888423264E-2</v>
      </c>
      <c r="AO6" s="4">
        <f t="shared" si="0"/>
        <v>3.5620743844944997E-3</v>
      </c>
    </row>
    <row r="7" spans="1:41" x14ac:dyDescent="0.3">
      <c r="B7" t="s">
        <v>3</v>
      </c>
      <c r="D7">
        <v>9545</v>
      </c>
      <c r="L7" t="s">
        <v>16</v>
      </c>
      <c r="P7" t="s">
        <v>17</v>
      </c>
      <c r="T7" t="s">
        <v>3</v>
      </c>
      <c r="V7">
        <v>2526</v>
      </c>
      <c r="AC7" t="s">
        <v>16</v>
      </c>
      <c r="AG7" t="s">
        <v>17</v>
      </c>
      <c r="AJ7" t="s">
        <v>2</v>
      </c>
      <c r="AK7" s="7">
        <f>S26</f>
        <v>1.1876484560570072E-3</v>
      </c>
      <c r="AL7" s="4">
        <f>SUM(T26:W26)</f>
        <v>0.5150435471100554</v>
      </c>
      <c r="AM7" s="4">
        <f>X26</f>
        <v>0.16389548693586697</v>
      </c>
      <c r="AN7" s="4">
        <f t="shared" ref="AN7:AO7" si="1">Y26</f>
        <v>0.29730799683293746</v>
      </c>
      <c r="AO7" s="4">
        <f t="shared" si="1"/>
        <v>2.2565320665083134E-2</v>
      </c>
    </row>
    <row r="8" spans="1:41" x14ac:dyDescent="0.3">
      <c r="L8" t="s">
        <v>18</v>
      </c>
      <c r="N8">
        <v>604.02276218487862</v>
      </c>
      <c r="O8" t="s">
        <v>19</v>
      </c>
      <c r="P8">
        <v>31.366760281324588</v>
      </c>
      <c r="AC8" t="s">
        <v>18</v>
      </c>
      <c r="AE8">
        <v>628.31297586373751</v>
      </c>
      <c r="AF8" t="s">
        <v>19</v>
      </c>
      <c r="AG8">
        <v>49.8771011804916</v>
      </c>
    </row>
    <row r="9" spans="1:41" x14ac:dyDescent="0.3">
      <c r="B9" t="s">
        <v>4</v>
      </c>
      <c r="L9" t="s">
        <v>20</v>
      </c>
      <c r="N9">
        <v>1015.6852718875689</v>
      </c>
      <c r="O9" t="s">
        <v>19</v>
      </c>
      <c r="P9">
        <v>53.359655465191096</v>
      </c>
      <c r="S9" t="s">
        <v>4</v>
      </c>
      <c r="AC9" t="s">
        <v>20</v>
      </c>
      <c r="AE9">
        <v>1027.6972876284908</v>
      </c>
      <c r="AF9" t="s">
        <v>19</v>
      </c>
      <c r="AG9">
        <v>82.923894012777026</v>
      </c>
    </row>
    <row r="10" spans="1:41" x14ac:dyDescent="0.3">
      <c r="B10" t="s">
        <v>5</v>
      </c>
      <c r="C10" t="s">
        <v>6</v>
      </c>
      <c r="D10" t="s">
        <v>7</v>
      </c>
      <c r="E10" t="s">
        <v>8</v>
      </c>
      <c r="F10" t="s">
        <v>9</v>
      </c>
      <c r="G10" t="s">
        <v>61</v>
      </c>
      <c r="H10" t="s">
        <v>11</v>
      </c>
      <c r="I10" t="s">
        <v>65</v>
      </c>
      <c r="J10" t="s">
        <v>66</v>
      </c>
      <c r="L10" t="s">
        <v>21</v>
      </c>
      <c r="N10">
        <v>521.2999521234342</v>
      </c>
      <c r="O10" t="s">
        <v>19</v>
      </c>
      <c r="P10">
        <v>27.259598362221347</v>
      </c>
      <c r="S10" t="s">
        <v>5</v>
      </c>
      <c r="T10" t="s">
        <v>6</v>
      </c>
      <c r="U10" t="s">
        <v>7</v>
      </c>
      <c r="V10" t="s">
        <v>8</v>
      </c>
      <c r="W10" t="s">
        <v>9</v>
      </c>
      <c r="X10" t="s">
        <v>61</v>
      </c>
      <c r="Y10" t="s">
        <v>11</v>
      </c>
      <c r="Z10" t="s">
        <v>65</v>
      </c>
      <c r="AA10" t="s">
        <v>66</v>
      </c>
      <c r="AC10" t="s">
        <v>21</v>
      </c>
      <c r="AE10">
        <v>549.41133484872057</v>
      </c>
      <c r="AF10" t="s">
        <v>19</v>
      </c>
      <c r="AG10">
        <v>43.913098393569499</v>
      </c>
    </row>
    <row r="11" spans="1:41" x14ac:dyDescent="0.3">
      <c r="A11" t="s">
        <v>13</v>
      </c>
      <c r="L11" t="s">
        <v>22</v>
      </c>
      <c r="N11">
        <v>744.46837306921032</v>
      </c>
      <c r="O11" t="s">
        <v>19</v>
      </c>
      <c r="P11">
        <v>37.910659490316576</v>
      </c>
      <c r="R11" t="s">
        <v>13</v>
      </c>
      <c r="AC11" t="s">
        <v>22</v>
      </c>
      <c r="AE11">
        <v>759.55968094120908</v>
      </c>
      <c r="AF11" t="s">
        <v>19</v>
      </c>
      <c r="AG11">
        <v>58.409376474587575</v>
      </c>
    </row>
    <row r="12" spans="1:41" x14ac:dyDescent="0.3">
      <c r="A12" t="s">
        <v>14</v>
      </c>
      <c r="B12" s="3">
        <v>0.68727082242011528</v>
      </c>
      <c r="C12" s="3">
        <v>7.4698795180722893E-2</v>
      </c>
      <c r="D12" s="3">
        <v>2.7867993713986381E-2</v>
      </c>
      <c r="E12" s="3">
        <v>2.8496595075955998E-2</v>
      </c>
      <c r="F12" s="3">
        <v>3.5620743844944999E-2</v>
      </c>
      <c r="G12" s="3">
        <v>7.0089051859612367E-2</v>
      </c>
      <c r="H12" s="3">
        <v>5.8983761131482453E-2</v>
      </c>
      <c r="I12" s="3">
        <v>1.5819800942902043E-2</v>
      </c>
      <c r="J12" s="3">
        <v>1.1524358302776323E-3</v>
      </c>
      <c r="L12" t="s">
        <v>23</v>
      </c>
      <c r="N12">
        <v>284.65925250677191</v>
      </c>
      <c r="O12" t="s">
        <v>19</v>
      </c>
      <c r="P12">
        <v>15.434997646793432</v>
      </c>
      <c r="R12" t="s">
        <v>14</v>
      </c>
      <c r="S12" s="6">
        <v>9.1448931116389548E-2</v>
      </c>
      <c r="T12" s="6">
        <v>2.8503562945368172E-2</v>
      </c>
      <c r="U12" s="6">
        <v>4.3547110055423596E-2</v>
      </c>
      <c r="V12" s="6">
        <v>8.7490102929532854E-2</v>
      </c>
      <c r="W12" s="6">
        <v>0.13657957244655583</v>
      </c>
      <c r="X12" s="6">
        <v>0.24940617577197149</v>
      </c>
      <c r="Y12" s="6">
        <v>0.26049089469517023</v>
      </c>
      <c r="Z12" s="6">
        <v>9.6991290577988915E-2</v>
      </c>
      <c r="AA12" s="6">
        <v>5.5423594615993665E-3</v>
      </c>
      <c r="AC12" t="s">
        <v>23</v>
      </c>
      <c r="AE12">
        <v>311.4116103949525</v>
      </c>
      <c r="AF12" t="s">
        <v>19</v>
      </c>
      <c r="AG12">
        <v>26.541193030273369</v>
      </c>
    </row>
    <row r="13" spans="1:41" x14ac:dyDescent="0.3">
      <c r="A13" t="s">
        <v>15</v>
      </c>
      <c r="B13" s="3">
        <v>1.9000391851532899E-3</v>
      </c>
      <c r="C13" s="3">
        <v>5.242350205381381E-3</v>
      </c>
      <c r="D13" s="3">
        <v>1.0687878557032826E-2</v>
      </c>
      <c r="E13" s="3">
        <v>3.1547663707511366E-2</v>
      </c>
      <c r="F13" s="3">
        <v>8.2893999428105491E-2</v>
      </c>
      <c r="G13" s="3">
        <v>0.29825327168415477</v>
      </c>
      <c r="H13" s="3">
        <v>0.39703030865120148</v>
      </c>
      <c r="I13" s="3">
        <v>0.15585294918268028</v>
      </c>
      <c r="J13" s="3">
        <v>1.6591539398779057E-2</v>
      </c>
      <c r="R13" t="s">
        <v>15</v>
      </c>
      <c r="S13" s="6">
        <v>5.7707301146617309E-5</v>
      </c>
      <c r="T13" s="6">
        <v>6.0204287748606017E-4</v>
      </c>
      <c r="U13" s="6">
        <v>4.2228382101031437E-3</v>
      </c>
      <c r="V13" s="6">
        <v>2.2990466654011363E-2</v>
      </c>
      <c r="W13" s="6">
        <v>7.4496403955771881E-2</v>
      </c>
      <c r="X13" s="6">
        <v>0.24859413736226638</v>
      </c>
      <c r="Y13" s="6">
        <v>0.40852257971681083</v>
      </c>
      <c r="Z13" s="6">
        <v>0.22288687275577143</v>
      </c>
      <c r="AA13" s="6">
        <v>1.7626951166632321E-2</v>
      </c>
    </row>
    <row r="14" spans="1:41" x14ac:dyDescent="0.3">
      <c r="A14" t="s">
        <v>59</v>
      </c>
      <c r="E14">
        <v>600.86529837756643</v>
      </c>
      <c r="R14" t="s">
        <v>59</v>
      </c>
      <c r="V14">
        <v>623.13451505736884</v>
      </c>
    </row>
    <row r="15" spans="1:41" x14ac:dyDescent="0.3">
      <c r="A15" t="s">
        <v>60</v>
      </c>
      <c r="E15">
        <v>167.48479127333752</v>
      </c>
      <c r="M15" t="s">
        <v>25</v>
      </c>
      <c r="N15" t="s">
        <v>26</v>
      </c>
      <c r="O15" t="s">
        <v>27</v>
      </c>
      <c r="R15" t="s">
        <v>60</v>
      </c>
      <c r="V15">
        <v>493.78980891719743</v>
      </c>
      <c r="AD15" t="s">
        <v>25</v>
      </c>
      <c r="AE15" t="s">
        <v>26</v>
      </c>
      <c r="AF15" t="s">
        <v>27</v>
      </c>
    </row>
    <row r="16" spans="1:41" x14ac:dyDescent="0.3">
      <c r="L16" t="s">
        <v>28</v>
      </c>
      <c r="M16">
        <v>6.5269600000000001E-3</v>
      </c>
      <c r="N16">
        <v>2.1146799999999999</v>
      </c>
      <c r="O16">
        <v>1.0156852718875689</v>
      </c>
      <c r="P16" t="s">
        <v>29</v>
      </c>
      <c r="AC16" t="s">
        <v>28</v>
      </c>
      <c r="AD16">
        <v>1.8391100000000001E-2</v>
      </c>
      <c r="AE16">
        <v>1.8485199999999999</v>
      </c>
      <c r="AF16">
        <v>1.0276972876284909</v>
      </c>
      <c r="AG16" t="s">
        <v>29</v>
      </c>
    </row>
    <row r="17" spans="1:33" x14ac:dyDescent="0.3">
      <c r="A17" t="s">
        <v>34</v>
      </c>
      <c r="B17" t="s">
        <v>62</v>
      </c>
      <c r="C17" t="s">
        <v>38</v>
      </c>
      <c r="D17" t="s">
        <v>39</v>
      </c>
      <c r="E17" t="s">
        <v>40</v>
      </c>
      <c r="F17" t="s">
        <v>41</v>
      </c>
      <c r="G17" t="s">
        <v>42</v>
      </c>
      <c r="H17" t="s">
        <v>43</v>
      </c>
      <c r="I17" t="s">
        <v>44</v>
      </c>
      <c r="L17" t="s">
        <v>30</v>
      </c>
      <c r="M17">
        <v>6.5269600000000001E-3</v>
      </c>
      <c r="N17">
        <v>0.80045500000000003</v>
      </c>
      <c r="O17">
        <v>0.52129995212343416</v>
      </c>
      <c r="P17" t="s">
        <v>29</v>
      </c>
      <c r="R17" t="s">
        <v>34</v>
      </c>
      <c r="S17" t="s">
        <v>62</v>
      </c>
      <c r="T17" t="s">
        <v>38</v>
      </c>
      <c r="U17" t="s">
        <v>39</v>
      </c>
      <c r="V17" t="s">
        <v>40</v>
      </c>
      <c r="W17" t="s">
        <v>41</v>
      </c>
      <c r="X17" t="s">
        <v>42</v>
      </c>
      <c r="Y17" t="s">
        <v>43</v>
      </c>
      <c r="Z17" t="s">
        <v>44</v>
      </c>
      <c r="AC17" t="s">
        <v>30</v>
      </c>
      <c r="AD17">
        <v>1.30543E-2</v>
      </c>
      <c r="AE17">
        <v>0.76735299999999995</v>
      </c>
      <c r="AF17">
        <v>0.54941133484872062</v>
      </c>
      <c r="AG17" t="s">
        <v>29</v>
      </c>
    </row>
    <row r="18" spans="1:33" x14ac:dyDescent="0.3">
      <c r="A18" t="s">
        <v>13</v>
      </c>
      <c r="L18" t="s">
        <v>31</v>
      </c>
      <c r="M18">
        <v>1.0055499999999999</v>
      </c>
      <c r="N18">
        <v>5.3207700000000004</v>
      </c>
      <c r="O18">
        <v>1.965643593441748</v>
      </c>
      <c r="R18" t="s">
        <v>13</v>
      </c>
      <c r="AC18" t="s">
        <v>31</v>
      </c>
      <c r="AD18">
        <v>1.0885</v>
      </c>
      <c r="AE18">
        <v>5.2909600000000001</v>
      </c>
      <c r="AF18">
        <v>1.8784163156561002</v>
      </c>
    </row>
    <row r="19" spans="1:33" x14ac:dyDescent="0.3">
      <c r="A19" t="s">
        <v>14</v>
      </c>
      <c r="B19" s="3">
        <v>1.2572027239392352E-3</v>
      </c>
      <c r="C19" s="3">
        <v>7.438449449973808E-3</v>
      </c>
      <c r="D19" s="3">
        <v>3.5725510738606601E-2</v>
      </c>
      <c r="E19" s="3">
        <v>0.12771084337349398</v>
      </c>
      <c r="F19" s="3">
        <v>0.22912519643792562</v>
      </c>
      <c r="G19" s="3">
        <v>0.13452069146149817</v>
      </c>
      <c r="H19" s="3">
        <v>0.2030382399161865</v>
      </c>
      <c r="I19" s="3">
        <v>0.26118386589837611</v>
      </c>
      <c r="J19" s="3"/>
      <c r="L19" t="s">
        <v>32</v>
      </c>
      <c r="M19">
        <v>5.9615800000000002E-3</v>
      </c>
      <c r="N19">
        <v>1.2695399999999999</v>
      </c>
      <c r="O19">
        <v>0.74446837306921032</v>
      </c>
      <c r="P19" t="s">
        <v>29</v>
      </c>
      <c r="R19" t="s">
        <v>14</v>
      </c>
      <c r="S19" s="3">
        <v>0</v>
      </c>
      <c r="T19" s="3">
        <v>1.5835312747426761E-3</v>
      </c>
      <c r="U19" s="3">
        <v>2.2169437846397466E-2</v>
      </c>
      <c r="V19" s="3">
        <v>0.26128266033254155</v>
      </c>
      <c r="W19" s="3">
        <v>0.5771971496437055</v>
      </c>
      <c r="X19" s="3">
        <v>7.4030087094220112E-2</v>
      </c>
      <c r="Y19" s="3">
        <v>3.3650039588281867E-2</v>
      </c>
      <c r="Z19" s="3">
        <v>3.0087094220110848E-2</v>
      </c>
      <c r="AC19" t="s">
        <v>32</v>
      </c>
      <c r="AD19">
        <v>1.77304E-2</v>
      </c>
      <c r="AE19">
        <v>1.0833699999999999</v>
      </c>
      <c r="AF19">
        <v>0.75955968094120907</v>
      </c>
      <c r="AG19" t="s">
        <v>29</v>
      </c>
    </row>
    <row r="20" spans="1:33" x14ac:dyDescent="0.3">
      <c r="A20" t="s">
        <v>15</v>
      </c>
      <c r="B20" s="3">
        <v>7.2607129872384119E-5</v>
      </c>
      <c r="C20" s="3">
        <v>1.3356313327929424E-3</v>
      </c>
      <c r="D20" s="3">
        <v>4.2358894095007475E-2</v>
      </c>
      <c r="E20" s="3">
        <v>0.31274553540881433</v>
      </c>
      <c r="F20" s="3">
        <v>0.6107339603433809</v>
      </c>
      <c r="G20" s="3">
        <v>3.2460210117850108E-2</v>
      </c>
      <c r="H20" s="3">
        <v>2.468242625746875E-4</v>
      </c>
      <c r="I20" s="3">
        <v>4.6337309707232198E-5</v>
      </c>
      <c r="J20" s="3"/>
      <c r="L20" t="s">
        <v>33</v>
      </c>
      <c r="M20">
        <v>0.239733</v>
      </c>
      <c r="N20">
        <v>24.9757</v>
      </c>
      <c r="O20">
        <v>2.8857291591031666</v>
      </c>
      <c r="R20" t="s">
        <v>15</v>
      </c>
      <c r="S20" s="3">
        <v>0</v>
      </c>
      <c r="T20" s="3">
        <v>5.1338254565819294E-4</v>
      </c>
      <c r="U20" s="3">
        <v>1.7607255027559381E-2</v>
      </c>
      <c r="V20" s="3">
        <v>0.27367779554221472</v>
      </c>
      <c r="W20" s="3">
        <v>0.66043929275333657</v>
      </c>
      <c r="X20" s="3">
        <v>4.7750420224222836E-2</v>
      </c>
      <c r="Y20" s="3">
        <v>1.0844614047177481E-5</v>
      </c>
      <c r="Z20" s="3">
        <v>1.0092929611536971E-6</v>
      </c>
      <c r="AC20" t="s">
        <v>33</v>
      </c>
      <c r="AD20">
        <v>0.751718</v>
      </c>
      <c r="AE20">
        <v>8.6866400000000006</v>
      </c>
      <c r="AF20">
        <v>2.7157175610125939</v>
      </c>
    </row>
    <row r="21" spans="1:33" x14ac:dyDescent="0.3">
      <c r="L21" t="s">
        <v>34</v>
      </c>
      <c r="M21">
        <v>0.34210600000000002</v>
      </c>
      <c r="N21">
        <v>1.60975</v>
      </c>
      <c r="O21">
        <v>0.71303608559400455</v>
      </c>
      <c r="P21">
        <v>3.3748935593534361E-2</v>
      </c>
      <c r="AC21" t="s">
        <v>34</v>
      </c>
      <c r="AD21">
        <v>0.48646299999999998</v>
      </c>
      <c r="AE21">
        <v>1.0998000000000001</v>
      </c>
      <c r="AF21">
        <v>0.72491515744751756</v>
      </c>
      <c r="AG21">
        <v>4.8861900740094451E-2</v>
      </c>
    </row>
    <row r="22" spans="1:33" x14ac:dyDescent="0.3">
      <c r="P22" t="s">
        <v>35</v>
      </c>
      <c r="AG22" t="s">
        <v>35</v>
      </c>
    </row>
    <row r="23" spans="1:33" x14ac:dyDescent="0.3">
      <c r="A23" t="s">
        <v>45</v>
      </c>
      <c r="R23" t="s">
        <v>45</v>
      </c>
    </row>
    <row r="24" spans="1:33" x14ac:dyDescent="0.3">
      <c r="A24" t="s">
        <v>46</v>
      </c>
      <c r="B24" t="s">
        <v>47</v>
      </c>
      <c r="C24" t="s">
        <v>48</v>
      </c>
      <c r="D24" t="s">
        <v>49</v>
      </c>
      <c r="E24" t="s">
        <v>51</v>
      </c>
      <c r="F24" t="s">
        <v>50</v>
      </c>
      <c r="G24" t="s">
        <v>52</v>
      </c>
      <c r="H24" t="s">
        <v>53</v>
      </c>
      <c r="I24" t="s">
        <v>54</v>
      </c>
      <c r="R24" t="s">
        <v>46</v>
      </c>
      <c r="S24" t="s">
        <v>47</v>
      </c>
      <c r="T24" t="s">
        <v>48</v>
      </c>
      <c r="U24" t="s">
        <v>49</v>
      </c>
      <c r="V24" t="s">
        <v>51</v>
      </c>
      <c r="W24" t="s">
        <v>50</v>
      </c>
      <c r="X24" t="s">
        <v>52</v>
      </c>
      <c r="Y24" t="s">
        <v>53</v>
      </c>
      <c r="Z24" t="s">
        <v>54</v>
      </c>
    </row>
    <row r="25" spans="1:33" x14ac:dyDescent="0.3">
      <c r="A25" t="s">
        <v>63</v>
      </c>
      <c r="B25">
        <v>3</v>
      </c>
      <c r="C25">
        <v>0</v>
      </c>
      <c r="D25">
        <v>831</v>
      </c>
      <c r="E25">
        <v>0</v>
      </c>
      <c r="F25">
        <v>337</v>
      </c>
      <c r="G25">
        <v>7502</v>
      </c>
      <c r="H25">
        <v>838</v>
      </c>
      <c r="I25">
        <v>34</v>
      </c>
      <c r="K25">
        <f>SUM(C25:F25)</f>
        <v>1168</v>
      </c>
      <c r="O25">
        <f>SUM(T25:W25)</f>
        <v>1301</v>
      </c>
      <c r="R25" t="s">
        <v>63</v>
      </c>
      <c r="S25">
        <v>3</v>
      </c>
      <c r="T25">
        <v>0</v>
      </c>
      <c r="U25">
        <v>1034</v>
      </c>
      <c r="V25">
        <v>0</v>
      </c>
      <c r="W25">
        <v>267</v>
      </c>
      <c r="X25">
        <v>414</v>
      </c>
      <c r="Y25">
        <v>751</v>
      </c>
      <c r="Z25">
        <v>57</v>
      </c>
    </row>
    <row r="26" spans="1:33" x14ac:dyDescent="0.3">
      <c r="A26" t="s">
        <v>14</v>
      </c>
      <c r="B26" s="3">
        <v>3.143006809848088E-4</v>
      </c>
      <c r="C26" s="3">
        <v>0</v>
      </c>
      <c r="D26" s="3">
        <v>8.7061288632792042E-2</v>
      </c>
      <c r="E26" s="3">
        <v>0</v>
      </c>
      <c r="F26" s="3">
        <v>3.5306443163960186E-2</v>
      </c>
      <c r="G26" s="3">
        <v>0.78596123624934522</v>
      </c>
      <c r="H26" s="3">
        <v>8.7794656888423264E-2</v>
      </c>
      <c r="I26" s="8">
        <v>3.5620743844944997E-3</v>
      </c>
      <c r="R26" t="s">
        <v>14</v>
      </c>
      <c r="S26" s="3">
        <v>1.1876484560570072E-3</v>
      </c>
      <c r="T26" s="3">
        <v>0</v>
      </c>
      <c r="U26" s="3">
        <v>0.4093428345209818</v>
      </c>
      <c r="V26" s="3">
        <v>0</v>
      </c>
      <c r="W26" s="3">
        <v>0.10570071258907364</v>
      </c>
      <c r="X26" s="3">
        <v>0.16389548693586697</v>
      </c>
      <c r="Y26" s="3">
        <v>0.29730799683293746</v>
      </c>
      <c r="Z26" s="8">
        <v>2.2565320665083134E-2</v>
      </c>
    </row>
    <row r="28" spans="1:33" x14ac:dyDescent="0.3">
      <c r="A28" t="s">
        <v>55</v>
      </c>
      <c r="G28">
        <v>5400</v>
      </c>
      <c r="H28" t="s">
        <v>172</v>
      </c>
      <c r="R28" t="s">
        <v>55</v>
      </c>
      <c r="X28">
        <v>196</v>
      </c>
      <c r="Y28" t="s">
        <v>172</v>
      </c>
    </row>
    <row r="30" spans="1:33" x14ac:dyDescent="0.3">
      <c r="C30" s="7">
        <f>SUM(C32:C33)</f>
        <v>0</v>
      </c>
      <c r="D30" s="7">
        <f>SUM(D32:D33)</f>
        <v>1.6080402010050249E-2</v>
      </c>
      <c r="E30" s="7">
        <f>SUM(E32:E33)</f>
        <v>0.20301507537688443</v>
      </c>
      <c r="F30" s="7"/>
      <c r="G30" s="7">
        <f>SUM(F32:G33)</f>
        <v>0.62914572864321605</v>
      </c>
      <c r="AG30" s="1" t="s">
        <v>71</v>
      </c>
    </row>
    <row r="31" spans="1:33" x14ac:dyDescent="0.3">
      <c r="T31" s="7">
        <f>SUM(T33:T34)</f>
        <v>0</v>
      </c>
      <c r="U31" s="7">
        <f>SUM(U33:U34)</f>
        <v>1.0893246187363835E-2</v>
      </c>
      <c r="V31" s="7">
        <f>SUM(V33:V34)</f>
        <v>0.14858387799564271</v>
      </c>
      <c r="W31" s="7"/>
      <c r="X31" s="7">
        <f>SUM(W33:X34)</f>
        <v>0.71895424836601318</v>
      </c>
    </row>
    <row r="32" spans="1:33" x14ac:dyDescent="0.3">
      <c r="A32" s="1" t="s">
        <v>56</v>
      </c>
      <c r="B32" s="1">
        <v>1</v>
      </c>
      <c r="C32" s="3">
        <v>0</v>
      </c>
      <c r="D32" s="3">
        <v>8.7102177554438855E-3</v>
      </c>
      <c r="E32" s="3">
        <v>9.5812395309882753E-2</v>
      </c>
      <c r="F32" s="3">
        <v>0.18994974874371859</v>
      </c>
      <c r="G32" s="8">
        <v>4.1206030150753768E-2</v>
      </c>
    </row>
    <row r="33" spans="1:26" x14ac:dyDescent="0.3">
      <c r="A33" s="1"/>
      <c r="B33" s="1">
        <v>0.8</v>
      </c>
      <c r="C33" s="3">
        <v>0</v>
      </c>
      <c r="D33" s="3">
        <v>7.3701842546063647E-3</v>
      </c>
      <c r="E33" s="3">
        <v>0.10720268006700168</v>
      </c>
      <c r="F33" s="3">
        <v>0.26867671691792294</v>
      </c>
      <c r="G33" s="3">
        <v>0.12931323283082077</v>
      </c>
      <c r="I33" s="7">
        <f>SUM(F32:F33,G33)</f>
        <v>0.5879396984924623</v>
      </c>
      <c r="R33" s="1" t="s">
        <v>56</v>
      </c>
      <c r="S33" s="1">
        <v>1</v>
      </c>
      <c r="T33" s="3">
        <v>0</v>
      </c>
      <c r="U33" s="3">
        <v>6.5359477124183009E-3</v>
      </c>
      <c r="V33" s="3">
        <v>8.0610021786492375E-2</v>
      </c>
      <c r="W33" s="3">
        <v>0.22919389978213509</v>
      </c>
      <c r="X33" s="8">
        <v>6.4923747276688454E-2</v>
      </c>
    </row>
    <row r="34" spans="1:26" x14ac:dyDescent="0.3">
      <c r="A34" s="1"/>
      <c r="B34" s="1">
        <v>0.6</v>
      </c>
      <c r="C34" s="3">
        <v>0</v>
      </c>
      <c r="D34" s="3">
        <v>1.0050251256281408E-3</v>
      </c>
      <c r="E34" s="3">
        <v>1.9430485762144054E-2</v>
      </c>
      <c r="F34" s="3">
        <v>6.733668341708543E-2</v>
      </c>
      <c r="G34" s="3">
        <v>5.7956448911222778E-2</v>
      </c>
      <c r="I34" s="7">
        <f>SUM(F34:G34)</f>
        <v>0.12529313232830822</v>
      </c>
      <c r="S34" s="1">
        <v>0.8</v>
      </c>
      <c r="T34" s="3">
        <v>0</v>
      </c>
      <c r="U34" s="3">
        <v>4.3572984749455342E-3</v>
      </c>
      <c r="V34" s="3">
        <v>6.7973856209150321E-2</v>
      </c>
      <c r="W34" s="3">
        <v>0.26840958605664489</v>
      </c>
      <c r="X34" s="3">
        <v>0.15642701525054467</v>
      </c>
      <c r="Z34" s="7">
        <f>SUM(W33:W34,X34)</f>
        <v>0.6540305010893247</v>
      </c>
    </row>
    <row r="35" spans="1:26" x14ac:dyDescent="0.3">
      <c r="A35" s="1"/>
      <c r="B35" s="1">
        <v>0.4</v>
      </c>
      <c r="C35" s="3">
        <v>0</v>
      </c>
      <c r="D35" s="3">
        <v>0</v>
      </c>
      <c r="E35" s="3">
        <v>3.3500837520938025E-4</v>
      </c>
      <c r="F35" s="3">
        <v>3.015075376884422E-3</v>
      </c>
      <c r="G35" s="3">
        <v>2.680067001675042E-3</v>
      </c>
      <c r="I35" s="7">
        <f>SUM(F35:G36)</f>
        <v>5.6951423785594636E-3</v>
      </c>
      <c r="S35" s="1">
        <v>0.6</v>
      </c>
      <c r="T35" s="3">
        <v>0</v>
      </c>
      <c r="U35" s="3">
        <v>0</v>
      </c>
      <c r="V35" s="3">
        <v>1.4379084967320261E-2</v>
      </c>
      <c r="W35" s="3">
        <v>4.8366013071895426E-2</v>
      </c>
      <c r="X35" s="3">
        <v>5.7952069716775599E-2</v>
      </c>
      <c r="Z35" s="7">
        <f>SUM(W35:X35)</f>
        <v>0.10631808278867103</v>
      </c>
    </row>
    <row r="36" spans="1:26" x14ac:dyDescent="0.3">
      <c r="A36" s="1"/>
      <c r="B36" s="1">
        <v>0.2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S36" s="1">
        <v>0.4</v>
      </c>
      <c r="T36" s="3">
        <v>0</v>
      </c>
      <c r="U36" s="3">
        <v>0</v>
      </c>
      <c r="V36" s="3">
        <v>0</v>
      </c>
      <c r="W36" s="3">
        <v>4.3572984749455336E-4</v>
      </c>
      <c r="X36" s="3">
        <v>4.3572984749455336E-4</v>
      </c>
      <c r="Z36" s="7">
        <f>SUM(W36:X37)</f>
        <v>8.7145969498910673E-4</v>
      </c>
    </row>
    <row r="37" spans="1:26" x14ac:dyDescent="0.3">
      <c r="A37" s="1"/>
      <c r="B37" s="1">
        <v>0</v>
      </c>
      <c r="C37" s="1">
        <v>0.2</v>
      </c>
      <c r="D37" s="1">
        <v>0.4</v>
      </c>
      <c r="E37" s="1">
        <v>0.6</v>
      </c>
      <c r="F37" s="1">
        <v>0.8</v>
      </c>
      <c r="G37" s="1">
        <v>1</v>
      </c>
      <c r="S37" s="1">
        <v>0.2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</row>
    <row r="38" spans="1:26" x14ac:dyDescent="0.3">
      <c r="C38" s="1"/>
      <c r="D38" s="1"/>
      <c r="E38" s="1" t="s">
        <v>57</v>
      </c>
      <c r="F38" s="1"/>
      <c r="G38" s="1"/>
      <c r="S38" s="1">
        <v>0</v>
      </c>
      <c r="T38" s="1">
        <v>0.2</v>
      </c>
      <c r="U38" s="1">
        <v>0.4</v>
      </c>
      <c r="V38" s="1">
        <v>0.6</v>
      </c>
      <c r="W38" s="1">
        <v>0.8</v>
      </c>
      <c r="X38" s="1">
        <v>1</v>
      </c>
    </row>
    <row r="39" spans="1:26" x14ac:dyDescent="0.3">
      <c r="V39" s="1" t="s">
        <v>57</v>
      </c>
    </row>
    <row r="40" spans="1:26" x14ac:dyDescent="0.3">
      <c r="D40" s="7">
        <f>SUM(C34:E36)</f>
        <v>2.0770519262981572E-2</v>
      </c>
    </row>
    <row r="41" spans="1:26" x14ac:dyDescent="0.3">
      <c r="U41" s="7">
        <f>SUM(T35:V37)</f>
        <v>1.4379084967320261E-2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5670-7A4B-4FDA-8303-02876806B2D9}">
  <dimension ref="A2:AE50"/>
  <sheetViews>
    <sheetView topLeftCell="A31" zoomScale="90" zoomScaleNormal="90" workbookViewId="0">
      <selection activeCell="AC26" sqref="AC26"/>
    </sheetView>
  </sheetViews>
  <sheetFormatPr defaultRowHeight="14.4" x14ac:dyDescent="0.3"/>
  <cols>
    <col min="1" max="1" width="13.77734375" bestFit="1" customWidth="1"/>
  </cols>
  <sheetData>
    <row r="2" spans="1:31" x14ac:dyDescent="0.3">
      <c r="R2" s="1" t="s">
        <v>81</v>
      </c>
      <c r="X2" s="1" t="s">
        <v>81</v>
      </c>
      <c r="AD2" s="1" t="s">
        <v>81</v>
      </c>
    </row>
    <row r="3" spans="1:31" x14ac:dyDescent="0.3">
      <c r="A3" s="1" t="s">
        <v>83</v>
      </c>
      <c r="B3" s="1" t="s">
        <v>85</v>
      </c>
      <c r="E3" s="1" t="s">
        <v>83</v>
      </c>
      <c r="F3" s="1"/>
      <c r="G3" s="1" t="s">
        <v>82</v>
      </c>
      <c r="J3" s="1" t="s">
        <v>83</v>
      </c>
      <c r="K3" s="1"/>
      <c r="L3" s="1" t="s">
        <v>84</v>
      </c>
      <c r="M3" s="1"/>
      <c r="N3" s="1"/>
      <c r="O3" s="1"/>
      <c r="P3" s="1" t="s">
        <v>83</v>
      </c>
      <c r="R3" s="1" t="s">
        <v>85</v>
      </c>
      <c r="S3" s="1"/>
      <c r="T3" s="1"/>
      <c r="V3" s="1" t="s">
        <v>83</v>
      </c>
      <c r="X3" s="1" t="s">
        <v>82</v>
      </c>
      <c r="AB3" s="1" t="s">
        <v>83</v>
      </c>
      <c r="AD3" s="1" t="s">
        <v>84</v>
      </c>
      <c r="AE3" s="1"/>
    </row>
    <row r="4" spans="1:31" x14ac:dyDescent="0.3">
      <c r="A4" t="s">
        <v>74</v>
      </c>
      <c r="B4" s="1" t="s">
        <v>0</v>
      </c>
      <c r="C4" s="1" t="s">
        <v>2</v>
      </c>
      <c r="E4" s="1" t="s">
        <v>0</v>
      </c>
      <c r="F4" s="1" t="s">
        <v>2</v>
      </c>
      <c r="G4" s="1" t="s">
        <v>72</v>
      </c>
      <c r="H4" s="1" t="s">
        <v>73</v>
      </c>
      <c r="J4" s="1" t="s">
        <v>0</v>
      </c>
      <c r="K4" s="1" t="s">
        <v>2</v>
      </c>
      <c r="L4" s="1" t="s">
        <v>72</v>
      </c>
      <c r="M4" s="1" t="s">
        <v>73</v>
      </c>
      <c r="N4" s="1"/>
      <c r="O4" s="1"/>
      <c r="P4" s="2" t="s">
        <v>78</v>
      </c>
      <c r="R4">
        <v>0.42520202780852184</v>
      </c>
      <c r="S4" t="s">
        <v>86</v>
      </c>
      <c r="V4" t="s">
        <v>78</v>
      </c>
      <c r="X4">
        <v>0.43901407711781748</v>
      </c>
      <c r="Y4" t="s">
        <v>86</v>
      </c>
      <c r="AB4" s="2" t="s">
        <v>78</v>
      </c>
      <c r="AD4">
        <v>0.45667341499078795</v>
      </c>
      <c r="AE4" t="s">
        <v>86</v>
      </c>
    </row>
    <row r="5" spans="1:31" x14ac:dyDescent="0.3">
      <c r="A5" t="s">
        <v>75</v>
      </c>
      <c r="G5" t="s">
        <v>76</v>
      </c>
      <c r="H5" t="s">
        <v>76</v>
      </c>
      <c r="L5" t="s">
        <v>77</v>
      </c>
      <c r="M5" t="s">
        <v>77</v>
      </c>
      <c r="P5" t="s">
        <v>79</v>
      </c>
      <c r="R5">
        <v>0.23369275550115198</v>
      </c>
      <c r="S5" t="s">
        <v>86</v>
      </c>
      <c r="V5" t="s">
        <v>79</v>
      </c>
      <c r="X5">
        <v>0.43058272641519801</v>
      </c>
      <c r="Y5" t="s">
        <v>86</v>
      </c>
      <c r="AB5" t="s">
        <v>79</v>
      </c>
      <c r="AD5">
        <v>0.62831297586373791</v>
      </c>
      <c r="AE5" t="s">
        <v>86</v>
      </c>
    </row>
    <row r="7" spans="1:31" x14ac:dyDescent="0.3">
      <c r="A7">
        <v>5.0000000000000044E-2</v>
      </c>
      <c r="B7">
        <v>0.6237675930827592</v>
      </c>
      <c r="C7">
        <v>0.82819586220169328</v>
      </c>
      <c r="E7">
        <v>0.81511427191166352</v>
      </c>
      <c r="F7">
        <v>0.89737192341471983</v>
      </c>
      <c r="G7">
        <v>1.8151142719116635</v>
      </c>
      <c r="H7">
        <v>1.8973719234147199</v>
      </c>
      <c r="J7">
        <v>0.85214392148674034</v>
      </c>
      <c r="K7">
        <v>0.9463076696520839</v>
      </c>
      <c r="L7">
        <v>2.8521439214867401</v>
      </c>
      <c r="M7">
        <v>2.946307669652084</v>
      </c>
      <c r="R7" t="s">
        <v>1</v>
      </c>
      <c r="X7" t="s">
        <v>58</v>
      </c>
      <c r="AD7" t="s">
        <v>64</v>
      </c>
    </row>
    <row r="8" spans="1:31" x14ac:dyDescent="0.3">
      <c r="A8">
        <v>0.10000000000000009</v>
      </c>
      <c r="B8">
        <v>0.45383765837303636</v>
      </c>
      <c r="C8">
        <v>0.40292928406466161</v>
      </c>
      <c r="E8">
        <v>0.56745980331263068</v>
      </c>
      <c r="F8">
        <v>0.6003816546636217</v>
      </c>
      <c r="G8">
        <v>1.5674598033126306</v>
      </c>
      <c r="H8">
        <v>1.6003816546636216</v>
      </c>
      <c r="J8">
        <v>0.62868563583211579</v>
      </c>
      <c r="K8">
        <v>0.74561268859800256</v>
      </c>
      <c r="L8">
        <v>2.6286856358321158</v>
      </c>
      <c r="M8">
        <v>2.7456126885980026</v>
      </c>
      <c r="P8" t="s">
        <v>80</v>
      </c>
      <c r="Q8" t="s">
        <v>87</v>
      </c>
      <c r="R8" t="s">
        <v>88</v>
      </c>
      <c r="V8" t="s">
        <v>80</v>
      </c>
      <c r="W8" t="s">
        <v>87</v>
      </c>
      <c r="X8" t="s">
        <v>88</v>
      </c>
      <c r="AB8" t="s">
        <v>80</v>
      </c>
      <c r="AC8" t="s">
        <v>87</v>
      </c>
      <c r="AD8" t="s">
        <v>88</v>
      </c>
    </row>
    <row r="9" spans="1:31" x14ac:dyDescent="0.3">
      <c r="A9">
        <v>0.14999999999999991</v>
      </c>
      <c r="B9">
        <v>0.4472257967178413</v>
      </c>
      <c r="C9">
        <v>0.34930495765973918</v>
      </c>
      <c r="E9">
        <v>0.45659242408557693</v>
      </c>
      <c r="F9">
        <v>0.43966108730019071</v>
      </c>
      <c r="G9">
        <v>1.456592424085577</v>
      </c>
      <c r="H9">
        <v>1.4396610873001907</v>
      </c>
      <c r="J9">
        <v>0.48857822301106629</v>
      </c>
      <c r="K9">
        <v>0.58182502928005708</v>
      </c>
      <c r="L9">
        <v>2.4885782230110665</v>
      </c>
      <c r="M9">
        <v>2.5818250292800569</v>
      </c>
    </row>
    <row r="10" spans="1:31" x14ac:dyDescent="0.3">
      <c r="A10">
        <v>0.19999999999999996</v>
      </c>
      <c r="B10">
        <v>0.45605642844538447</v>
      </c>
      <c r="C10">
        <v>0.36145051000769773</v>
      </c>
      <c r="E10">
        <v>0.41373364389233946</v>
      </c>
      <c r="F10">
        <v>0.36828865273142275</v>
      </c>
      <c r="G10">
        <v>1.4137336438923396</v>
      </c>
      <c r="H10">
        <v>1.3682886527314229</v>
      </c>
      <c r="J10">
        <v>0.41062749008143656</v>
      </c>
      <c r="K10">
        <v>0.47623404064760549</v>
      </c>
      <c r="L10">
        <v>2.4106274900814366</v>
      </c>
      <c r="M10">
        <v>2.4762340406476055</v>
      </c>
      <c r="P10">
        <v>0</v>
      </c>
      <c r="Q10">
        <f>P10/$R$5</f>
        <v>0</v>
      </c>
      <c r="R10" s="1">
        <f>2.14*Q10^2-2.53*Q10+1</f>
        <v>1</v>
      </c>
      <c r="V10">
        <v>0</v>
      </c>
      <c r="W10">
        <f>V10/$X$5</f>
        <v>0</v>
      </c>
      <c r="X10" s="1">
        <f>2.14*W10^2-2.53*W10+1</f>
        <v>1</v>
      </c>
      <c r="AB10">
        <v>0</v>
      </c>
      <c r="AC10">
        <f>AB10/$AD$5</f>
        <v>0</v>
      </c>
      <c r="AD10" s="1">
        <f>2.14*AC10^2-2.53*AC10+1</f>
        <v>1</v>
      </c>
    </row>
    <row r="11" spans="1:31" x14ac:dyDescent="0.3">
      <c r="A11">
        <v>0.25</v>
      </c>
      <c r="B11">
        <v>0.46703620963472725</v>
      </c>
      <c r="C11">
        <v>0.37873913972286583</v>
      </c>
      <c r="E11">
        <v>0.40289989475500348</v>
      </c>
      <c r="F11">
        <v>0.3503771139996445</v>
      </c>
      <c r="G11">
        <v>1.4028998947550035</v>
      </c>
      <c r="H11">
        <v>1.3503771139996446</v>
      </c>
      <c r="J11">
        <v>0.37215125704739982</v>
      </c>
      <c r="K11">
        <v>0.41076398036513934</v>
      </c>
      <c r="L11">
        <v>2.3721512570473999</v>
      </c>
      <c r="M11">
        <v>2.4107639803651395</v>
      </c>
      <c r="P11">
        <v>5.0000000000000044E-2</v>
      </c>
      <c r="Q11">
        <f t="shared" ref="Q11:Q50" si="0">P11/$R$5</f>
        <v>0.21395614037232563</v>
      </c>
      <c r="R11" s="1">
        <f>2.14*Q11^2-2.53*Q11+1</f>
        <v>0.55665423706448391</v>
      </c>
      <c r="V11">
        <v>5.0000000000000044E-2</v>
      </c>
      <c r="W11">
        <f t="shared" ref="W11:W50" si="1">V11/$X$5</f>
        <v>0.11612170422226029</v>
      </c>
      <c r="X11" s="1">
        <f t="shared" ref="X11:X15" si="2">2.14*W11^2-2.53*W11+1</f>
        <v>0.7350683837274532</v>
      </c>
      <c r="AB11">
        <v>5.0000000000000044E-2</v>
      </c>
      <c r="AC11">
        <f t="shared" ref="AC11:AC50" si="3">AB11/$AD$5</f>
        <v>7.9578175082673341E-2</v>
      </c>
      <c r="AD11" s="1">
        <f t="shared" ref="AD11:AD17" si="4">2.14*AC11^2-2.53*AC11+1</f>
        <v>0.81221916497274216</v>
      </c>
    </row>
    <row r="12" spans="1:31" x14ac:dyDescent="0.3">
      <c r="A12">
        <v>0.30000000000000004</v>
      </c>
      <c r="B12">
        <v>0.46987876301394071</v>
      </c>
      <c r="C12">
        <v>0.38891538876058329</v>
      </c>
      <c r="E12">
        <v>0.40567756901311325</v>
      </c>
      <c r="F12">
        <v>0.35634159142806981</v>
      </c>
      <c r="G12">
        <v>1.4056775690131134</v>
      </c>
      <c r="H12">
        <v>1.3563415914280699</v>
      </c>
      <c r="J12">
        <v>0.35453918772186271</v>
      </c>
      <c r="K12">
        <v>0.37547119014812297</v>
      </c>
      <c r="L12">
        <v>2.3545391877218629</v>
      </c>
      <c r="M12">
        <v>2.3754711901481231</v>
      </c>
      <c r="P12">
        <v>0.10000000000000009</v>
      </c>
      <c r="Q12">
        <f t="shared" si="0"/>
        <v>0.42791228074465126</v>
      </c>
      <c r="R12" s="1">
        <f t="shared" ref="R12:R14" si="5">2.14*Q12^2-2.53*Q12+1</f>
        <v>0.30923501854190327</v>
      </c>
      <c r="V12">
        <v>0.10000000000000009</v>
      </c>
      <c r="W12">
        <f t="shared" si="1"/>
        <v>0.23224340844452057</v>
      </c>
      <c r="X12" s="1">
        <f t="shared" si="2"/>
        <v>0.52784935827444979</v>
      </c>
      <c r="AB12">
        <v>0.10000000000000009</v>
      </c>
      <c r="AC12">
        <f t="shared" si="3"/>
        <v>0.15915635016534668</v>
      </c>
      <c r="AD12" s="1">
        <f t="shared" si="4"/>
        <v>0.65154222580929544</v>
      </c>
    </row>
    <row r="13" spans="1:31" x14ac:dyDescent="0.3">
      <c r="A13">
        <v>0.35000000000000009</v>
      </c>
      <c r="B13">
        <v>0.47719706370213516</v>
      </c>
      <c r="C13">
        <v>0.39278423402617269</v>
      </c>
      <c r="E13">
        <v>0.41599254140786862</v>
      </c>
      <c r="F13">
        <v>0.37369452485508214</v>
      </c>
      <c r="G13">
        <v>1.4159925414078687</v>
      </c>
      <c r="H13">
        <v>1.373694524855082</v>
      </c>
      <c r="J13">
        <v>0.35129181875130638</v>
      </c>
      <c r="K13">
        <v>0.36138677058216018</v>
      </c>
      <c r="L13">
        <v>2.3512918187513066</v>
      </c>
      <c r="M13">
        <v>2.3613867705821603</v>
      </c>
      <c r="P13">
        <v>0.14999999999999991</v>
      </c>
      <c r="Q13">
        <f t="shared" si="0"/>
        <v>0.64186842111697595</v>
      </c>
      <c r="R13" s="1">
        <f t="shared" si="5"/>
        <v>0.25774234443225819</v>
      </c>
      <c r="V13">
        <v>0.14999999999999991</v>
      </c>
      <c r="W13">
        <f t="shared" si="1"/>
        <v>0.34836511266678033</v>
      </c>
      <c r="X13" s="1">
        <f t="shared" si="2"/>
        <v>0.37834292364099031</v>
      </c>
      <c r="AB13">
        <v>0.14999999999999991</v>
      </c>
      <c r="AC13">
        <f t="shared" si="3"/>
        <v>0.23873452524801966</v>
      </c>
      <c r="AD13" s="1">
        <f t="shared" si="4"/>
        <v>0.51796918250966062</v>
      </c>
    </row>
    <row r="14" spans="1:31" x14ac:dyDescent="0.3">
      <c r="A14">
        <v>0.39999999999999991</v>
      </c>
      <c r="B14">
        <v>0.47966940885830284</v>
      </c>
      <c r="C14">
        <v>0.39288963048498649</v>
      </c>
      <c r="E14">
        <v>0.42880245514147625</v>
      </c>
      <c r="F14">
        <v>0.39502508694888533</v>
      </c>
      <c r="G14">
        <v>1.4288024551414762</v>
      </c>
      <c r="H14">
        <v>1.3950250869488854</v>
      </c>
      <c r="J14">
        <v>0.35553479432031537</v>
      </c>
      <c r="K14">
        <v>0.36282388046848058</v>
      </c>
      <c r="L14">
        <v>2.3555347943203153</v>
      </c>
      <c r="M14">
        <v>2.3628238804684805</v>
      </c>
      <c r="P14">
        <v>0.19999999999999996</v>
      </c>
      <c r="Q14">
        <f t="shared" si="0"/>
        <v>0.85582456148930153</v>
      </c>
      <c r="R14" s="1">
        <f t="shared" si="5"/>
        <v>0.40217621473554765</v>
      </c>
      <c r="V14">
        <v>0.19999999999999996</v>
      </c>
      <c r="W14">
        <f t="shared" si="1"/>
        <v>0.46448681688904064</v>
      </c>
      <c r="X14" s="1">
        <f t="shared" si="2"/>
        <v>0.28654907982707356</v>
      </c>
      <c r="AB14">
        <v>0.19999999999999996</v>
      </c>
      <c r="AC14">
        <f t="shared" si="3"/>
        <v>0.31831270033069303</v>
      </c>
      <c r="AD14" s="1">
        <f t="shared" si="4"/>
        <v>0.41150003507383637</v>
      </c>
    </row>
    <row r="15" spans="1:31" x14ac:dyDescent="0.3">
      <c r="A15">
        <v>0.44999999999999996</v>
      </c>
      <c r="B15">
        <v>0.48102849126522051</v>
      </c>
      <c r="C15">
        <v>0.39545980561970512</v>
      </c>
      <c r="E15">
        <v>0.43883163733609393</v>
      </c>
      <c r="F15">
        <v>0.41484924995608596</v>
      </c>
      <c r="G15">
        <v>1.4388316373360939</v>
      </c>
      <c r="H15">
        <v>1.4148492499560859</v>
      </c>
      <c r="J15">
        <v>0.36490796408436116</v>
      </c>
      <c r="K15">
        <v>0.36418408542886721</v>
      </c>
      <c r="L15">
        <v>2.3649079640843613</v>
      </c>
      <c r="M15">
        <v>2.3641840854288674</v>
      </c>
      <c r="P15">
        <v>0.25</v>
      </c>
      <c r="Q15">
        <f t="shared" si="0"/>
        <v>1.0697807018616272</v>
      </c>
      <c r="R15">
        <f>$R$4+0.29*EXP(-0.6*Q15)*COS(2.3*PI()*(Q15-0.16))+0.15*EXP(-0.9*Q15)</f>
        <v>0.62870587636206521</v>
      </c>
      <c r="V15">
        <v>0.25</v>
      </c>
      <c r="W15">
        <f t="shared" si="1"/>
        <v>0.5806085211113009</v>
      </c>
      <c r="X15" s="1">
        <f t="shared" si="2"/>
        <v>0.25246782683269997</v>
      </c>
      <c r="AB15">
        <v>0.25</v>
      </c>
      <c r="AC15">
        <f t="shared" si="3"/>
        <v>0.39789087541336637</v>
      </c>
      <c r="AD15" s="1">
        <f t="shared" si="4"/>
        <v>0.33213478350182346</v>
      </c>
    </row>
    <row r="16" spans="1:31" x14ac:dyDescent="0.3">
      <c r="A16">
        <v>0.5</v>
      </c>
      <c r="B16">
        <v>0.4806622445738496</v>
      </c>
      <c r="C16">
        <v>0.40051081986143539</v>
      </c>
      <c r="E16">
        <v>0.44373820565907524</v>
      </c>
      <c r="F16">
        <v>0.42300948006323658</v>
      </c>
      <c r="G16">
        <v>1.4437382056590753</v>
      </c>
      <c r="H16">
        <v>1.4230094800632367</v>
      </c>
      <c r="J16">
        <v>0.37572998955940612</v>
      </c>
      <c r="K16">
        <v>0.37637084223217288</v>
      </c>
      <c r="L16">
        <v>2.3757299895594062</v>
      </c>
      <c r="M16">
        <v>2.376370842232173</v>
      </c>
      <c r="P16">
        <v>0.30000000000000004</v>
      </c>
      <c r="Q16">
        <f t="shared" si="0"/>
        <v>1.2837368422339528</v>
      </c>
      <c r="R16">
        <f t="shared" ref="R16:R50" si="6">$R$4+0.29*EXP(-0.6*Q16)*COS(2.3*PI()*(Q16-0.16))+0.15*EXP(-0.9*Q16)</f>
        <v>0.43718572490274216</v>
      </c>
      <c r="V16">
        <v>0.30000000000000004</v>
      </c>
      <c r="W16">
        <f t="shared" si="1"/>
        <v>0.69673022533356121</v>
      </c>
      <c r="X16">
        <f>$X$4+0.29*EXP(-0.6*W16)*COS(2.3*PI()*(W16-0.16))+0.15*EXP(-0.9*W16)</f>
        <v>0.37771966354280878</v>
      </c>
      <c r="AB16">
        <v>0.30000000000000004</v>
      </c>
      <c r="AC16">
        <f t="shared" si="3"/>
        <v>0.47746905049603972</v>
      </c>
      <c r="AD16" s="1">
        <f t="shared" si="4"/>
        <v>0.27987342779362168</v>
      </c>
    </row>
    <row r="17" spans="1:30" x14ac:dyDescent="0.3">
      <c r="A17">
        <v>0.55000000000000004</v>
      </c>
      <c r="B17">
        <v>0.48367517381330477</v>
      </c>
      <c r="C17">
        <v>0.40299920515781446</v>
      </c>
      <c r="E17">
        <v>0.44632697032436153</v>
      </c>
      <c r="F17">
        <v>0.42115244510802691</v>
      </c>
      <c r="G17">
        <v>1.4463269703243615</v>
      </c>
      <c r="H17">
        <v>1.4211524451080269</v>
      </c>
      <c r="J17">
        <v>0.39384695343495546</v>
      </c>
      <c r="K17">
        <v>0.39329864450568275</v>
      </c>
      <c r="L17">
        <v>2.3938469534349553</v>
      </c>
      <c r="M17">
        <v>2.3932986445056827</v>
      </c>
      <c r="P17">
        <v>0.35000000000000009</v>
      </c>
      <c r="Q17">
        <f t="shared" si="0"/>
        <v>1.4976929826062784</v>
      </c>
      <c r="R17">
        <f t="shared" si="6"/>
        <v>0.34951090979990118</v>
      </c>
      <c r="V17">
        <v>0.35000000000000009</v>
      </c>
      <c r="W17">
        <f t="shared" si="1"/>
        <v>0.81285192955582153</v>
      </c>
      <c r="X17">
        <f t="shared" ref="X17:X50" si="7">$X$4+0.29*EXP(-0.6*W17)*COS(2.3*PI()*(W17-0.16))+0.15*EXP(-0.9*W17)</f>
        <v>0.51205963717149638</v>
      </c>
      <c r="AB17">
        <v>0.35000000000000009</v>
      </c>
      <c r="AC17">
        <f t="shared" si="3"/>
        <v>0.557047225578713</v>
      </c>
      <c r="AD17" s="1">
        <f t="shared" si="4"/>
        <v>0.25471596794923113</v>
      </c>
    </row>
    <row r="18" spans="1:30" x14ac:dyDescent="0.3">
      <c r="A18">
        <v>0.60000000000000009</v>
      </c>
      <c r="B18">
        <v>0.48773626433739287</v>
      </c>
      <c r="C18">
        <v>0.40413326212471068</v>
      </c>
      <c r="E18">
        <v>0.44287714803312656</v>
      </c>
      <c r="F18">
        <v>0.41354771649393923</v>
      </c>
      <c r="G18">
        <v>1.4428771480331266</v>
      </c>
      <c r="H18">
        <v>1.4135477164939392</v>
      </c>
      <c r="J18">
        <v>0.41033445604510427</v>
      </c>
      <c r="K18">
        <v>0.41310991388218832</v>
      </c>
      <c r="L18">
        <v>2.4103344560451041</v>
      </c>
      <c r="M18">
        <v>2.4131099138821881</v>
      </c>
      <c r="P18">
        <v>0.39999999999999991</v>
      </c>
      <c r="Q18">
        <f t="shared" si="0"/>
        <v>1.7116491229786031</v>
      </c>
      <c r="R18">
        <f t="shared" si="6"/>
        <v>0.47961207949534135</v>
      </c>
      <c r="V18">
        <v>0.39999999999999991</v>
      </c>
      <c r="W18">
        <f t="shared" si="1"/>
        <v>0.92897363377808129</v>
      </c>
      <c r="X18">
        <f t="shared" si="7"/>
        <v>0.62813644003634395</v>
      </c>
      <c r="AB18">
        <v>0.39999999999999991</v>
      </c>
      <c r="AC18">
        <f t="shared" si="3"/>
        <v>0.63662540066138606</v>
      </c>
      <c r="AD18">
        <f>$AD$4+0.29*EXP(-0.6*AC18)*COS(2.3*PI()*(AC18-0.16))+0.15*EXP(-0.9*AC18)</f>
        <v>0.35230048255820301</v>
      </c>
    </row>
    <row r="19" spans="1:30" x14ac:dyDescent="0.3">
      <c r="A19">
        <v>0.64999999999999991</v>
      </c>
      <c r="B19">
        <v>0.49093691900476605</v>
      </c>
      <c r="C19">
        <v>0.4047187625096238</v>
      </c>
      <c r="E19">
        <v>0.44205764320220875</v>
      </c>
      <c r="F19">
        <v>0.4080673599156876</v>
      </c>
      <c r="G19">
        <v>1.4420576432022087</v>
      </c>
      <c r="H19">
        <v>1.4080673599156877</v>
      </c>
      <c r="J19">
        <v>0.42019266026312047</v>
      </c>
      <c r="K19">
        <v>0.42849899931105845</v>
      </c>
      <c r="L19">
        <v>2.4201926602631203</v>
      </c>
      <c r="M19">
        <v>2.4284989993110586</v>
      </c>
      <c r="P19">
        <v>0.44999999999999996</v>
      </c>
      <c r="Q19">
        <f t="shared" si="0"/>
        <v>1.9256052633509286</v>
      </c>
      <c r="R19">
        <f t="shared" si="6"/>
        <v>0.54138127129650748</v>
      </c>
      <c r="V19">
        <v>0.44999999999999996</v>
      </c>
      <c r="W19">
        <f t="shared" si="1"/>
        <v>1.0450953380003416</v>
      </c>
      <c r="X19">
        <f t="shared" si="7"/>
        <v>0.65150645576649613</v>
      </c>
      <c r="AB19">
        <v>0.44999999999999996</v>
      </c>
      <c r="AC19">
        <f t="shared" si="3"/>
        <v>0.71620357574405935</v>
      </c>
      <c r="AD19">
        <f t="shared" ref="AD19:AD50" si="8">$AD$4+0.29*EXP(-0.6*AC19)*COS(2.3*PI()*(AC19-0.16))+0.15*EXP(-0.9*AC19)</f>
        <v>0.41478971913489115</v>
      </c>
    </row>
    <row r="20" spans="1:30" x14ac:dyDescent="0.3">
      <c r="A20">
        <v>0.7</v>
      </c>
      <c r="B20">
        <v>0.49230994706193726</v>
      </c>
      <c r="C20">
        <v>0.40717702463433264</v>
      </c>
      <c r="E20">
        <v>0.44408510179434219</v>
      </c>
      <c r="F20">
        <v>0.40596628491129094</v>
      </c>
      <c r="G20">
        <v>1.4440851017943421</v>
      </c>
      <c r="H20">
        <v>1.4059662849112908</v>
      </c>
      <c r="J20">
        <v>0.4234262246815606</v>
      </c>
      <c r="K20">
        <v>0.44399196004133801</v>
      </c>
      <c r="L20">
        <v>2.4234262246815605</v>
      </c>
      <c r="M20">
        <v>2.443991960041338</v>
      </c>
      <c r="P20">
        <v>0.5</v>
      </c>
      <c r="Q20">
        <f t="shared" si="0"/>
        <v>2.1395614037232544</v>
      </c>
      <c r="R20">
        <f t="shared" si="6"/>
        <v>0.43375873921026664</v>
      </c>
      <c r="V20">
        <v>0.5</v>
      </c>
      <c r="W20">
        <f t="shared" si="1"/>
        <v>1.1612170422226018</v>
      </c>
      <c r="X20">
        <f t="shared" si="7"/>
        <v>0.5756556747369983</v>
      </c>
      <c r="AB20">
        <v>0.5</v>
      </c>
      <c r="AC20">
        <f t="shared" si="3"/>
        <v>0.79578175082673275</v>
      </c>
      <c r="AD20">
        <f t="shared" si="8"/>
        <v>0.50870540783739571</v>
      </c>
    </row>
    <row r="21" spans="1:30" x14ac:dyDescent="0.3">
      <c r="A21">
        <v>0.75</v>
      </c>
      <c r="B21">
        <v>0.49270179107111306</v>
      </c>
      <c r="C21">
        <v>0.4090448614318713</v>
      </c>
      <c r="E21">
        <v>0.44760498619737676</v>
      </c>
      <c r="F21">
        <v>0.40899798524503717</v>
      </c>
      <c r="G21">
        <v>1.4476049861973768</v>
      </c>
      <c r="H21">
        <v>1.4089979852450372</v>
      </c>
      <c r="J21">
        <v>0.4257792127792861</v>
      </c>
      <c r="K21">
        <v>0.44800370823286295</v>
      </c>
      <c r="L21">
        <v>2.4257792127792861</v>
      </c>
      <c r="M21">
        <v>2.448003708232863</v>
      </c>
      <c r="P21">
        <v>0.55000000000000004</v>
      </c>
      <c r="Q21">
        <f t="shared" si="0"/>
        <v>2.3535175440955798</v>
      </c>
      <c r="R21">
        <f t="shared" si="6"/>
        <v>0.37329522559335016</v>
      </c>
      <c r="V21">
        <v>0.55000000000000004</v>
      </c>
      <c r="W21">
        <f t="shared" si="1"/>
        <v>1.277338746444862</v>
      </c>
      <c r="X21">
        <f t="shared" si="7"/>
        <v>0.45718184738311718</v>
      </c>
      <c r="AB21">
        <v>0.55000000000000004</v>
      </c>
      <c r="AC21">
        <f t="shared" si="3"/>
        <v>0.87535992590940603</v>
      </c>
      <c r="AD21">
        <f t="shared" si="8"/>
        <v>0.60051275791288306</v>
      </c>
    </row>
    <row r="22" spans="1:30" x14ac:dyDescent="0.3">
      <c r="A22">
        <v>0.8</v>
      </c>
      <c r="B22">
        <v>0.49273233103935021</v>
      </c>
      <c r="C22">
        <v>0.4109126404926865</v>
      </c>
      <c r="E22">
        <v>0.45044773119392517</v>
      </c>
      <c r="F22">
        <v>0.41330797119269141</v>
      </c>
      <c r="G22">
        <v>1.4504477311939252</v>
      </c>
      <c r="H22">
        <v>1.4133079711926915</v>
      </c>
      <c r="J22">
        <v>0.41804529338066515</v>
      </c>
      <c r="K22">
        <v>0.44165000861178277</v>
      </c>
      <c r="L22">
        <v>2.4180452933806653</v>
      </c>
      <c r="M22">
        <v>2.4416500086117829</v>
      </c>
      <c r="P22">
        <v>0.60000000000000009</v>
      </c>
      <c r="Q22">
        <f t="shared" si="0"/>
        <v>2.5674736844679056</v>
      </c>
      <c r="R22">
        <f t="shared" si="6"/>
        <v>0.44732402474799604</v>
      </c>
      <c r="V22">
        <v>0.60000000000000009</v>
      </c>
      <c r="W22">
        <f t="shared" si="1"/>
        <v>1.3934604506671224</v>
      </c>
      <c r="X22">
        <f t="shared" si="7"/>
        <v>0.37225537265531039</v>
      </c>
      <c r="AB22">
        <v>0.60000000000000009</v>
      </c>
      <c r="AC22">
        <f t="shared" si="3"/>
        <v>0.95493810099207943</v>
      </c>
      <c r="AD22">
        <f t="shared" si="8"/>
        <v>0.66049777404951038</v>
      </c>
    </row>
    <row r="23" spans="1:30" x14ac:dyDescent="0.3">
      <c r="A23">
        <v>0.85000000000000009</v>
      </c>
      <c r="B23">
        <v>0.49102329451208726</v>
      </c>
      <c r="C23">
        <v>0.4115310739030017</v>
      </c>
      <c r="E23">
        <v>0.45108299689440756</v>
      </c>
      <c r="F23">
        <v>0.41392359915685872</v>
      </c>
      <c r="G23">
        <v>1.4510829968944075</v>
      </c>
      <c r="H23">
        <v>1.4139235991568588</v>
      </c>
      <c r="J23">
        <v>0.41019273334725498</v>
      </c>
      <c r="K23">
        <v>0.43395250947295871</v>
      </c>
      <c r="L23">
        <v>2.4101927333472548</v>
      </c>
      <c r="M23">
        <v>2.4339525094729586</v>
      </c>
      <c r="P23">
        <v>0.64999999999999991</v>
      </c>
      <c r="Q23">
        <f t="shared" si="0"/>
        <v>2.78142982484023</v>
      </c>
      <c r="R23">
        <f t="shared" si="6"/>
        <v>0.4918972107646768</v>
      </c>
      <c r="V23">
        <v>0.64999999999999991</v>
      </c>
      <c r="W23">
        <f t="shared" si="1"/>
        <v>1.5095821548893822</v>
      </c>
      <c r="X23">
        <f t="shared" si="7"/>
        <v>0.36654316531465769</v>
      </c>
      <c r="AB23">
        <v>0.64999999999999991</v>
      </c>
      <c r="AC23">
        <f t="shared" si="3"/>
        <v>1.0345162760747524</v>
      </c>
      <c r="AD23">
        <f t="shared" si="8"/>
        <v>0.67158694832156751</v>
      </c>
    </row>
    <row r="24" spans="1:30" x14ac:dyDescent="0.3">
      <c r="A24">
        <v>0.89999999999999991</v>
      </c>
      <c r="B24">
        <v>0.48772298923592805</v>
      </c>
      <c r="C24">
        <v>0.41189841416474016</v>
      </c>
      <c r="E24">
        <v>0.44980646997929669</v>
      </c>
      <c r="F24">
        <v>0.41563041805726259</v>
      </c>
      <c r="G24">
        <v>1.4498064699792967</v>
      </c>
      <c r="H24">
        <v>1.4156304180572625</v>
      </c>
      <c r="J24">
        <v>0.4027442075589906</v>
      </c>
      <c r="K24">
        <v>0.42342232862556139</v>
      </c>
      <c r="L24">
        <v>2.4027442075589907</v>
      </c>
      <c r="M24">
        <v>2.4234223286255614</v>
      </c>
      <c r="P24">
        <v>0.7</v>
      </c>
      <c r="Q24">
        <f t="shared" si="0"/>
        <v>2.9953859652125558</v>
      </c>
      <c r="R24">
        <f t="shared" si="6"/>
        <v>0.43209736675156935</v>
      </c>
      <c r="V24">
        <v>0.7</v>
      </c>
      <c r="W24">
        <f t="shared" si="1"/>
        <v>1.6257038591116424</v>
      </c>
      <c r="X24">
        <f t="shared" si="7"/>
        <v>0.43066953517474282</v>
      </c>
      <c r="AB24">
        <v>0.7</v>
      </c>
      <c r="AC24">
        <f t="shared" si="3"/>
        <v>1.1140944511574258</v>
      </c>
      <c r="AD24">
        <f t="shared" si="8"/>
        <v>0.63346086859721595</v>
      </c>
    </row>
    <row r="25" spans="1:30" x14ac:dyDescent="0.3">
      <c r="A25">
        <v>0.95</v>
      </c>
      <c r="B25">
        <v>0.49000621316393167</v>
      </c>
      <c r="C25">
        <v>0.41431372594303428</v>
      </c>
      <c r="E25">
        <v>0.45019221532091208</v>
      </c>
      <c r="F25">
        <v>0.42138339715440198</v>
      </c>
      <c r="G25">
        <v>1.4501922153209121</v>
      </c>
      <c r="H25">
        <v>1.4213833971544019</v>
      </c>
      <c r="J25">
        <v>0.39633900814366313</v>
      </c>
      <c r="K25">
        <v>0.41983174646916716</v>
      </c>
      <c r="L25">
        <v>2.3963390081436633</v>
      </c>
      <c r="M25">
        <v>2.4198317464691672</v>
      </c>
      <c r="P25">
        <v>0.75</v>
      </c>
      <c r="Q25">
        <f t="shared" si="0"/>
        <v>3.2093421055848816</v>
      </c>
      <c r="R25">
        <f t="shared" si="6"/>
        <v>0.39131131459798724</v>
      </c>
      <c r="V25">
        <v>0.75</v>
      </c>
      <c r="W25">
        <f t="shared" si="1"/>
        <v>1.7418255633339028</v>
      </c>
      <c r="X25">
        <f t="shared" si="7"/>
        <v>0.51319300783972421</v>
      </c>
      <c r="AB25">
        <v>0.75</v>
      </c>
      <c r="AC25">
        <f t="shared" si="3"/>
        <v>1.193672626240099</v>
      </c>
      <c r="AD25">
        <f t="shared" si="8"/>
        <v>0.56112003739218053</v>
      </c>
    </row>
    <row r="26" spans="1:30" x14ac:dyDescent="0.3">
      <c r="A26">
        <v>1.0000000000000009</v>
      </c>
      <c r="B26">
        <v>0.48984515616728158</v>
      </c>
      <c r="C26">
        <v>0.42118488067744492</v>
      </c>
      <c r="E26">
        <v>0.45370763112491269</v>
      </c>
      <c r="F26">
        <v>0.42582361672228936</v>
      </c>
      <c r="G26">
        <v>1.4537076311249126</v>
      </c>
      <c r="H26">
        <v>1.4258236167222893</v>
      </c>
      <c r="J26">
        <v>0.39608955731885326</v>
      </c>
      <c r="K26">
        <v>0.42127252152945244</v>
      </c>
      <c r="L26">
        <v>2.3960895573188532</v>
      </c>
      <c r="M26">
        <v>2.4212725215294526</v>
      </c>
      <c r="P26">
        <v>0.8</v>
      </c>
      <c r="Q26">
        <f t="shared" si="0"/>
        <v>3.423298245957207</v>
      </c>
      <c r="R26">
        <f t="shared" si="6"/>
        <v>0.43274176078501514</v>
      </c>
      <c r="V26">
        <v>0.8</v>
      </c>
      <c r="W26">
        <f t="shared" si="1"/>
        <v>1.857947267556163</v>
      </c>
      <c r="X26">
        <f t="shared" si="7"/>
        <v>0.558127480529094</v>
      </c>
      <c r="AB26">
        <v>0.8</v>
      </c>
      <c r="AC26">
        <f t="shared" si="3"/>
        <v>1.2732508013227724</v>
      </c>
      <c r="AD26">
        <f t="shared" si="8"/>
        <v>0.47885101027567811</v>
      </c>
    </row>
    <row r="27" spans="1:30" x14ac:dyDescent="0.3">
      <c r="A27">
        <v>1.05</v>
      </c>
      <c r="B27">
        <v>0.48936252691018262</v>
      </c>
      <c r="C27">
        <v>0.42024302347959747</v>
      </c>
      <c r="E27">
        <v>0.45420626293995758</v>
      </c>
      <c r="F27">
        <v>0.42548917618127519</v>
      </c>
      <c r="G27">
        <v>1.4542062629399575</v>
      </c>
      <c r="H27">
        <v>1.4254891761812751</v>
      </c>
      <c r="J27">
        <v>0.40029912925454164</v>
      </c>
      <c r="K27">
        <v>0.41950947640372122</v>
      </c>
      <c r="L27">
        <v>2.4002991292545417</v>
      </c>
      <c r="M27">
        <v>2.419509476403721</v>
      </c>
      <c r="P27">
        <v>0.85000000000000009</v>
      </c>
      <c r="Q27">
        <f t="shared" si="0"/>
        <v>3.6372543863295328</v>
      </c>
      <c r="R27">
        <f t="shared" si="6"/>
        <v>0.46358705451043425</v>
      </c>
      <c r="V27">
        <v>0.85000000000000009</v>
      </c>
      <c r="W27">
        <f t="shared" si="1"/>
        <v>1.9740689717784232</v>
      </c>
      <c r="X27">
        <f t="shared" si="7"/>
        <v>0.54041918679164014</v>
      </c>
      <c r="AB27">
        <v>0.85000000000000009</v>
      </c>
      <c r="AC27">
        <f t="shared" si="3"/>
        <v>1.3528289764054457</v>
      </c>
      <c r="AD27">
        <f t="shared" si="8"/>
        <v>0.41187499326964844</v>
      </c>
    </row>
    <row r="28" spans="1:30" x14ac:dyDescent="0.3">
      <c r="A28">
        <v>1.1000000000000001</v>
      </c>
      <c r="B28">
        <v>0.49130326098464705</v>
      </c>
      <c r="C28">
        <v>0.4199363491147029</v>
      </c>
      <c r="E28">
        <v>0.45520210144927487</v>
      </c>
      <c r="F28">
        <v>0.42667011768839008</v>
      </c>
      <c r="G28">
        <v>1.4552021014492749</v>
      </c>
      <c r="H28">
        <v>1.42667011768839</v>
      </c>
      <c r="J28">
        <v>0.40700063269993564</v>
      </c>
      <c r="K28">
        <v>0.42076985015501128</v>
      </c>
      <c r="L28">
        <v>2.4070006326999356</v>
      </c>
      <c r="M28">
        <v>2.4207698501550112</v>
      </c>
      <c r="P28">
        <v>0.89999999999999991</v>
      </c>
      <c r="Q28">
        <f t="shared" si="0"/>
        <v>3.8512105267018573</v>
      </c>
      <c r="R28">
        <f t="shared" si="6"/>
        <v>0.43081088735725825</v>
      </c>
      <c r="V28">
        <v>0.89999999999999991</v>
      </c>
      <c r="W28">
        <f t="shared" si="1"/>
        <v>2.0901906760006832</v>
      </c>
      <c r="X28">
        <f t="shared" si="7"/>
        <v>0.47752404394850867</v>
      </c>
      <c r="AB28">
        <v>0.89999999999999991</v>
      </c>
      <c r="AC28">
        <f t="shared" si="3"/>
        <v>1.4324071514881187</v>
      </c>
      <c r="AD28">
        <f t="shared" si="8"/>
        <v>0.37846884773431499</v>
      </c>
    </row>
    <row r="29" spans="1:30" x14ac:dyDescent="0.3">
      <c r="A29">
        <v>1.1499999999999999</v>
      </c>
      <c r="B29">
        <v>0.49161490559378995</v>
      </c>
      <c r="C29">
        <v>0.42237044842186405</v>
      </c>
      <c r="E29">
        <v>0.45902930641821821</v>
      </c>
      <c r="F29">
        <v>0.42673379588968807</v>
      </c>
      <c r="G29">
        <v>1.4590293064182183</v>
      </c>
      <c r="H29">
        <v>1.426733795889688</v>
      </c>
      <c r="J29">
        <v>0.40942388181248696</v>
      </c>
      <c r="K29">
        <v>0.42062484498794184</v>
      </c>
      <c r="L29">
        <v>2.4094238818124869</v>
      </c>
      <c r="M29">
        <v>2.4206248449879419</v>
      </c>
      <c r="P29">
        <v>0.95</v>
      </c>
      <c r="Q29">
        <f t="shared" si="0"/>
        <v>4.0651666670741831</v>
      </c>
      <c r="R29">
        <f t="shared" si="6"/>
        <v>0.40380867853433955</v>
      </c>
      <c r="V29">
        <v>0.95</v>
      </c>
      <c r="W29">
        <f t="shared" si="1"/>
        <v>2.2063123802229434</v>
      </c>
      <c r="X29">
        <f t="shared" si="7"/>
        <v>0.41297498912996511</v>
      </c>
      <c r="AB29">
        <v>0.95</v>
      </c>
      <c r="AC29">
        <f t="shared" si="3"/>
        <v>1.5119853265707921</v>
      </c>
      <c r="AD29">
        <f t="shared" si="8"/>
        <v>0.38494847689867717</v>
      </c>
    </row>
    <row r="30" spans="1:30" x14ac:dyDescent="0.3">
      <c r="A30">
        <v>1.2</v>
      </c>
      <c r="B30">
        <v>0.4904965396153167</v>
      </c>
      <c r="C30">
        <v>0.42531343725942961</v>
      </c>
      <c r="E30">
        <v>0.46725312456866769</v>
      </c>
      <c r="F30">
        <v>0.42469073247848371</v>
      </c>
      <c r="G30">
        <v>1.4672531245686677</v>
      </c>
      <c r="H30">
        <v>1.4246907324784837</v>
      </c>
      <c r="J30">
        <v>0.41139510127375295</v>
      </c>
      <c r="K30">
        <v>0.42070664312779976</v>
      </c>
      <c r="L30">
        <v>2.4113951012737531</v>
      </c>
      <c r="M30">
        <v>2.4207066431277999</v>
      </c>
      <c r="P30">
        <v>1.0000000000000009</v>
      </c>
      <c r="Q30">
        <f t="shared" si="0"/>
        <v>4.2791228074465124</v>
      </c>
      <c r="R30">
        <f t="shared" si="6"/>
        <v>0.42657339488660612</v>
      </c>
      <c r="V30">
        <v>1.0000000000000009</v>
      </c>
      <c r="W30">
        <f t="shared" si="1"/>
        <v>2.3224340844452058</v>
      </c>
      <c r="X30">
        <f t="shared" si="7"/>
        <v>0.38582875587193621</v>
      </c>
      <c r="AB30">
        <v>1.0000000000000009</v>
      </c>
      <c r="AC30">
        <f t="shared" si="3"/>
        <v>1.5915635016534668</v>
      </c>
      <c r="AD30">
        <f t="shared" si="8"/>
        <v>0.42480299955034451</v>
      </c>
    </row>
    <row r="31" spans="1:30" x14ac:dyDescent="0.3">
      <c r="A31">
        <v>1.25</v>
      </c>
      <c r="B31">
        <v>0.4925727492500433</v>
      </c>
      <c r="C31">
        <v>0.42795463625866142</v>
      </c>
      <c r="E31">
        <v>0.4707199033816421</v>
      </c>
      <c r="F31">
        <v>0.42573017916739864</v>
      </c>
      <c r="G31">
        <v>1.470719903381642</v>
      </c>
      <c r="H31">
        <v>1.4257301791673986</v>
      </c>
      <c r="J31">
        <v>0.41253848820213063</v>
      </c>
      <c r="K31">
        <v>0.4221122252841914</v>
      </c>
      <c r="L31">
        <v>2.4125384882021308</v>
      </c>
      <c r="M31">
        <v>2.4221122252841916</v>
      </c>
      <c r="P31">
        <v>1.05</v>
      </c>
      <c r="Q31">
        <f t="shared" si="0"/>
        <v>4.4930789478188347</v>
      </c>
      <c r="R31">
        <f t="shared" si="6"/>
        <v>0.44729140993245381</v>
      </c>
      <c r="V31">
        <v>1.05</v>
      </c>
      <c r="W31">
        <f t="shared" si="1"/>
        <v>2.4385557886674638</v>
      </c>
      <c r="X31">
        <f t="shared" si="7"/>
        <v>0.40687955777699958</v>
      </c>
      <c r="AB31">
        <v>1.05</v>
      </c>
      <c r="AC31">
        <f t="shared" si="3"/>
        <v>1.6711416767361387</v>
      </c>
      <c r="AD31">
        <f t="shared" si="8"/>
        <v>0.48186901543950722</v>
      </c>
    </row>
    <row r="32" spans="1:30" x14ac:dyDescent="0.3">
      <c r="A32">
        <v>1.3</v>
      </c>
      <c r="B32">
        <v>0.49727260102346876</v>
      </c>
      <c r="C32">
        <v>0.42884062933025424</v>
      </c>
      <c r="E32">
        <v>0.4682000983436847</v>
      </c>
      <c r="F32">
        <v>0.42626571754786008</v>
      </c>
      <c r="G32">
        <v>1.4682000983436847</v>
      </c>
      <c r="H32">
        <v>1.4262657175478601</v>
      </c>
      <c r="J32">
        <v>0.4177222823136359</v>
      </c>
      <c r="K32">
        <v>0.42316557009989564</v>
      </c>
      <c r="L32">
        <v>2.417722282313636</v>
      </c>
      <c r="M32">
        <v>2.4231655700998957</v>
      </c>
      <c r="P32">
        <v>1.1000000000000001</v>
      </c>
      <c r="Q32">
        <f t="shared" si="0"/>
        <v>4.7070350881911596</v>
      </c>
      <c r="R32">
        <f t="shared" si="6"/>
        <v>0.42962602789960602</v>
      </c>
      <c r="V32">
        <v>1.1000000000000001</v>
      </c>
      <c r="W32">
        <f t="shared" si="1"/>
        <v>2.554677492889724</v>
      </c>
      <c r="X32">
        <f t="shared" si="7"/>
        <v>0.45559087649246066</v>
      </c>
      <c r="AB32">
        <v>1.1000000000000001</v>
      </c>
      <c r="AC32">
        <f t="shared" si="3"/>
        <v>1.7507198518188121</v>
      </c>
      <c r="AD32">
        <f t="shared" si="8"/>
        <v>0.53619677307156066</v>
      </c>
    </row>
    <row r="33" spans="1:30" x14ac:dyDescent="0.3">
      <c r="A33">
        <v>1.35</v>
      </c>
      <c r="B33">
        <v>0.49342122463384397</v>
      </c>
      <c r="C33">
        <v>0.4303204060815991</v>
      </c>
      <c r="E33">
        <v>0.46630712905452049</v>
      </c>
      <c r="F33">
        <v>0.42826860179167375</v>
      </c>
      <c r="G33">
        <v>1.4663071290545204</v>
      </c>
      <c r="H33">
        <v>1.4282686017916737</v>
      </c>
      <c r="J33">
        <v>0.4203863938191702</v>
      </c>
      <c r="K33">
        <v>0.42419449190492664</v>
      </c>
      <c r="L33">
        <v>2.4203863938191703</v>
      </c>
      <c r="M33">
        <v>2.4241944919049265</v>
      </c>
      <c r="P33">
        <v>1.1499999999999999</v>
      </c>
      <c r="Q33">
        <f t="shared" si="0"/>
        <v>4.9209912285634845</v>
      </c>
      <c r="R33">
        <f t="shared" si="6"/>
        <v>0.41203631310006938</v>
      </c>
      <c r="V33">
        <v>1.1499999999999999</v>
      </c>
      <c r="W33">
        <f t="shared" si="1"/>
        <v>2.6707991971119838</v>
      </c>
      <c r="X33">
        <f t="shared" si="7"/>
        <v>0.49696346740281877</v>
      </c>
      <c r="AB33">
        <v>1.1499999999999999</v>
      </c>
      <c r="AC33">
        <f t="shared" si="3"/>
        <v>1.830298026901485</v>
      </c>
      <c r="AD33">
        <f t="shared" si="8"/>
        <v>0.57055158242569759</v>
      </c>
    </row>
    <row r="34" spans="1:30" x14ac:dyDescent="0.3">
      <c r="A34">
        <v>1.4</v>
      </c>
      <c r="B34">
        <v>0.49287017998941152</v>
      </c>
      <c r="C34">
        <v>0.4317252848344903</v>
      </c>
      <c r="E34">
        <v>0.45890861973774899</v>
      </c>
      <c r="F34">
        <v>0.42767723344457992</v>
      </c>
      <c r="G34">
        <v>1.458908619737749</v>
      </c>
      <c r="H34">
        <v>1.42767723344458</v>
      </c>
      <c r="J34">
        <v>0.41756465024013428</v>
      </c>
      <c r="K34">
        <v>0.42971905270410177</v>
      </c>
      <c r="L34">
        <v>2.4175646502401342</v>
      </c>
      <c r="M34">
        <v>2.4297190527041019</v>
      </c>
      <c r="P34">
        <v>1.2</v>
      </c>
      <c r="Q34">
        <f t="shared" si="0"/>
        <v>5.1349473689358103</v>
      </c>
      <c r="R34">
        <f t="shared" si="6"/>
        <v>0.42428058696382387</v>
      </c>
      <c r="V34">
        <v>1.2</v>
      </c>
      <c r="W34">
        <f t="shared" si="1"/>
        <v>2.7869209013342444</v>
      </c>
      <c r="X34">
        <f t="shared" si="7"/>
        <v>0.50522852043410571</v>
      </c>
      <c r="AB34">
        <v>1.2</v>
      </c>
      <c r="AC34">
        <f t="shared" si="3"/>
        <v>1.9098762019841584</v>
      </c>
      <c r="AD34">
        <f t="shared" si="8"/>
        <v>0.57548496562615115</v>
      </c>
    </row>
    <row r="35" spans="1:30" x14ac:dyDescent="0.3">
      <c r="A35">
        <v>1.45</v>
      </c>
      <c r="B35">
        <v>0.49312006881948056</v>
      </c>
      <c r="C35">
        <v>0.4325498999230174</v>
      </c>
      <c r="E35">
        <v>0.45222241718426642</v>
      </c>
      <c r="F35">
        <v>0.43574416652029035</v>
      </c>
      <c r="G35">
        <v>1.4522224171842664</v>
      </c>
      <c r="H35">
        <v>1.4357441665202904</v>
      </c>
      <c r="J35">
        <v>0.4132376905408241</v>
      </c>
      <c r="K35">
        <v>0.43638177574922343</v>
      </c>
      <c r="L35">
        <v>2.4132376905408242</v>
      </c>
      <c r="M35">
        <v>2.4363817757492234</v>
      </c>
      <c r="P35">
        <v>1.25</v>
      </c>
      <c r="Q35">
        <f t="shared" si="0"/>
        <v>5.3489035093081361</v>
      </c>
      <c r="R35">
        <f t="shared" si="6"/>
        <v>0.43788319817984606</v>
      </c>
      <c r="V35">
        <v>1.25</v>
      </c>
      <c r="W35">
        <f t="shared" si="1"/>
        <v>2.9030426055565046</v>
      </c>
      <c r="X35">
        <f t="shared" si="7"/>
        <v>0.47870461217303134</v>
      </c>
      <c r="AB35">
        <v>1.25</v>
      </c>
      <c r="AC35">
        <f t="shared" si="3"/>
        <v>1.9894543770668318</v>
      </c>
      <c r="AD35">
        <f t="shared" si="8"/>
        <v>0.5515398219637847</v>
      </c>
    </row>
    <row r="36" spans="1:30" x14ac:dyDescent="0.3">
      <c r="A36">
        <v>1.5</v>
      </c>
      <c r="B36">
        <v>0.49299532380448213</v>
      </c>
      <c r="C36">
        <v>0.43483504811393298</v>
      </c>
      <c r="E36">
        <v>0.45382286059351201</v>
      </c>
      <c r="F36">
        <v>0.44277961180397019</v>
      </c>
      <c r="G36">
        <v>1.453822860593512</v>
      </c>
      <c r="H36">
        <v>1.4427796118039702</v>
      </c>
      <c r="J36">
        <v>0.40855488828565384</v>
      </c>
      <c r="K36">
        <v>0.44142391319324648</v>
      </c>
      <c r="L36">
        <v>2.408554888285654</v>
      </c>
      <c r="M36">
        <v>2.4414239131932467</v>
      </c>
      <c r="P36">
        <v>1.3</v>
      </c>
      <c r="Q36">
        <f t="shared" si="0"/>
        <v>5.562859649680461</v>
      </c>
      <c r="R36">
        <f t="shared" si="6"/>
        <v>0.42856098024912886</v>
      </c>
      <c r="V36">
        <v>1.3</v>
      </c>
      <c r="W36">
        <f t="shared" si="1"/>
        <v>3.0191643097787648</v>
      </c>
      <c r="X36">
        <f t="shared" si="7"/>
        <v>0.43770388855417675</v>
      </c>
      <c r="AB36">
        <v>1.3</v>
      </c>
      <c r="AC36">
        <f t="shared" si="3"/>
        <v>2.0690325521495052</v>
      </c>
      <c r="AD36">
        <f t="shared" si="8"/>
        <v>0.50816965915628332</v>
      </c>
    </row>
    <row r="37" spans="1:30" x14ac:dyDescent="0.3">
      <c r="A37">
        <v>1.55</v>
      </c>
      <c r="B37">
        <v>0.49497230633491962</v>
      </c>
      <c r="C37">
        <v>0.43798975750577446</v>
      </c>
      <c r="E37">
        <v>0.46301071946169825</v>
      </c>
      <c r="F37">
        <v>0.44784395222202716</v>
      </c>
      <c r="G37">
        <v>1.4630107194616984</v>
      </c>
      <c r="H37">
        <v>1.4478439522220272</v>
      </c>
      <c r="J37">
        <v>0.40576503654207485</v>
      </c>
      <c r="K37">
        <v>0.44246870995521953</v>
      </c>
      <c r="L37">
        <v>2.4057650365420749</v>
      </c>
      <c r="M37">
        <v>2.4424687099552194</v>
      </c>
      <c r="P37">
        <v>1.35</v>
      </c>
      <c r="Q37">
        <f t="shared" si="0"/>
        <v>5.7768157900527868</v>
      </c>
      <c r="R37">
        <f t="shared" si="6"/>
        <v>0.41726499203032447</v>
      </c>
      <c r="V37">
        <v>1.35</v>
      </c>
      <c r="W37">
        <f t="shared" si="1"/>
        <v>3.135286014001025</v>
      </c>
      <c r="X37">
        <f t="shared" si="7"/>
        <v>0.40899778140177834</v>
      </c>
      <c r="AB37">
        <v>1.35</v>
      </c>
      <c r="AC37">
        <f t="shared" si="3"/>
        <v>2.1486107272321786</v>
      </c>
      <c r="AD37">
        <f t="shared" si="8"/>
        <v>0.46000488501807046</v>
      </c>
    </row>
    <row r="38" spans="1:30" x14ac:dyDescent="0.3">
      <c r="A38">
        <v>1.6</v>
      </c>
      <c r="B38">
        <v>0.48980261337568398</v>
      </c>
      <c r="C38">
        <v>0.4379786393379525</v>
      </c>
      <c r="E38">
        <v>0.46747205831607941</v>
      </c>
      <c r="F38">
        <v>0.4482463182856124</v>
      </c>
      <c r="G38">
        <v>1.4674720583160794</v>
      </c>
      <c r="H38">
        <v>1.4482463182856125</v>
      </c>
      <c r="J38">
        <v>0.40637129254541632</v>
      </c>
      <c r="K38">
        <v>0.44018144850155089</v>
      </c>
      <c r="L38">
        <v>2.4063712925454164</v>
      </c>
      <c r="M38">
        <v>2.4401814485015509</v>
      </c>
      <c r="P38">
        <v>1.4</v>
      </c>
      <c r="Q38">
        <f t="shared" si="0"/>
        <v>5.9907719304251117</v>
      </c>
      <c r="R38">
        <f t="shared" si="6"/>
        <v>0.42368084550282015</v>
      </c>
      <c r="V38">
        <v>1.4</v>
      </c>
      <c r="W38">
        <f t="shared" si="1"/>
        <v>3.2514077182232848</v>
      </c>
      <c r="X38">
        <f t="shared" si="7"/>
        <v>0.40827655284438591</v>
      </c>
      <c r="AB38">
        <v>1.4</v>
      </c>
      <c r="AC38">
        <f t="shared" si="3"/>
        <v>2.2281889023148516</v>
      </c>
      <c r="AD38">
        <f t="shared" si="8"/>
        <v>0.42186073000093149</v>
      </c>
    </row>
    <row r="39" spans="1:30" x14ac:dyDescent="0.3">
      <c r="A39">
        <v>1.65</v>
      </c>
      <c r="B39">
        <v>0.48865175754367329</v>
      </c>
      <c r="C39">
        <v>0.4376368764434182</v>
      </c>
      <c r="E39">
        <v>0.4739894185645287</v>
      </c>
      <c r="F39">
        <v>0.44903013174073303</v>
      </c>
      <c r="G39">
        <v>1.4739894185645288</v>
      </c>
      <c r="H39">
        <v>1.449030131740733</v>
      </c>
      <c r="J39">
        <v>0.41078279807893203</v>
      </c>
      <c r="K39">
        <v>0.44643061660351252</v>
      </c>
      <c r="L39">
        <v>2.410782798078932</v>
      </c>
      <c r="M39">
        <v>2.4464306166035126</v>
      </c>
      <c r="P39">
        <v>1.45</v>
      </c>
      <c r="Q39">
        <f t="shared" si="0"/>
        <v>6.2047280707974375</v>
      </c>
      <c r="R39">
        <f t="shared" si="6"/>
        <v>0.4324497433033786</v>
      </c>
      <c r="V39">
        <v>1.45</v>
      </c>
      <c r="W39">
        <f t="shared" si="1"/>
        <v>3.367529422445545</v>
      </c>
      <c r="X39">
        <f t="shared" si="7"/>
        <v>0.43180059185354919</v>
      </c>
      <c r="AB39">
        <v>1.45</v>
      </c>
      <c r="AC39">
        <f t="shared" si="3"/>
        <v>2.307767077397525</v>
      </c>
      <c r="AD39">
        <f t="shared" si="8"/>
        <v>0.40414294363367625</v>
      </c>
    </row>
    <row r="40" spans="1:30" x14ac:dyDescent="0.3">
      <c r="A40">
        <v>1.7</v>
      </c>
      <c r="B40">
        <v>0.49206640903476234</v>
      </c>
      <c r="C40">
        <v>0.44166622209391676</v>
      </c>
      <c r="E40">
        <v>0.48304645790200246</v>
      </c>
      <c r="F40">
        <v>0.44049545406639612</v>
      </c>
      <c r="G40">
        <v>1.4830464579020024</v>
      </c>
      <c r="H40">
        <v>1.4404954540663961</v>
      </c>
      <c r="J40">
        <v>0.41412377323032101</v>
      </c>
      <c r="K40">
        <v>0.44795508095074099</v>
      </c>
      <c r="L40">
        <v>2.4141237732303211</v>
      </c>
      <c r="M40">
        <v>2.4479550809507411</v>
      </c>
      <c r="P40">
        <v>1.5</v>
      </c>
      <c r="Q40">
        <f t="shared" si="0"/>
        <v>6.4186842111697633</v>
      </c>
      <c r="R40">
        <f t="shared" si="6"/>
        <v>0.42766381091637684</v>
      </c>
      <c r="V40">
        <v>1.5</v>
      </c>
      <c r="W40">
        <f t="shared" si="1"/>
        <v>3.4836511266678056</v>
      </c>
      <c r="X40">
        <f t="shared" si="7"/>
        <v>0.46125348442470548</v>
      </c>
      <c r="AB40">
        <v>1.5</v>
      </c>
      <c r="AC40">
        <f t="shared" si="3"/>
        <v>2.3873452524801979</v>
      </c>
      <c r="AD40">
        <f t="shared" si="8"/>
        <v>0.4100337416716367</v>
      </c>
    </row>
    <row r="41" spans="1:30" x14ac:dyDescent="0.3">
      <c r="A41">
        <v>1.75</v>
      </c>
      <c r="B41">
        <v>0.49383315510852266</v>
      </c>
      <c r="C41">
        <v>0.43938017513471972</v>
      </c>
      <c r="E41">
        <v>0.48236561076604367</v>
      </c>
      <c r="F41">
        <v>0.43249935886176005</v>
      </c>
      <c r="G41">
        <v>1.4823656107660437</v>
      </c>
      <c r="H41">
        <v>1.4324993588617601</v>
      </c>
      <c r="J41">
        <v>0.41947422426393943</v>
      </c>
      <c r="K41">
        <v>0.44531972270065501</v>
      </c>
      <c r="L41">
        <v>2.4194742242639395</v>
      </c>
      <c r="M41">
        <v>2.4453197227006549</v>
      </c>
      <c r="P41">
        <v>1.55</v>
      </c>
      <c r="Q41">
        <f t="shared" si="0"/>
        <v>6.6326403515420882</v>
      </c>
      <c r="R41">
        <f t="shared" si="6"/>
        <v>0.42050190708139346</v>
      </c>
      <c r="V41">
        <v>1.55</v>
      </c>
      <c r="W41">
        <f t="shared" si="1"/>
        <v>3.5997728308900658</v>
      </c>
      <c r="X41">
        <f t="shared" si="7"/>
        <v>0.47705354636910707</v>
      </c>
      <c r="AB41">
        <v>1.55</v>
      </c>
      <c r="AC41">
        <f t="shared" si="3"/>
        <v>2.4669234275628713</v>
      </c>
      <c r="AD41">
        <f t="shared" si="8"/>
        <v>0.43516483110641158</v>
      </c>
    </row>
    <row r="42" spans="1:30" x14ac:dyDescent="0.3">
      <c r="A42">
        <v>1.8</v>
      </c>
      <c r="B42">
        <v>0.48975874889712062</v>
      </c>
      <c r="C42">
        <v>0.43789389530408174</v>
      </c>
      <c r="E42">
        <v>0.48047922705313956</v>
      </c>
      <c r="F42">
        <v>0.4333612401194471</v>
      </c>
      <c r="G42">
        <v>1.4804792270531395</v>
      </c>
      <c r="H42">
        <v>1.4333612401194471</v>
      </c>
      <c r="J42">
        <v>0.42360048653163651</v>
      </c>
      <c r="K42">
        <v>0.43716200137788369</v>
      </c>
      <c r="L42">
        <v>2.4236004865316367</v>
      </c>
      <c r="M42">
        <v>2.4371620013778839</v>
      </c>
      <c r="P42">
        <v>1.6</v>
      </c>
      <c r="Q42">
        <f t="shared" si="0"/>
        <v>6.846596491914414</v>
      </c>
      <c r="R42">
        <f t="shared" si="6"/>
        <v>0.42375151500665603</v>
      </c>
      <c r="V42">
        <v>1.6</v>
      </c>
      <c r="W42">
        <f t="shared" si="1"/>
        <v>3.715894535112326</v>
      </c>
      <c r="X42">
        <f t="shared" si="7"/>
        <v>0.47072335900141299</v>
      </c>
      <c r="AB42">
        <v>1.6</v>
      </c>
      <c r="AC42">
        <f t="shared" si="3"/>
        <v>2.5465016026455447</v>
      </c>
      <c r="AD42">
        <f t="shared" si="8"/>
        <v>0.46965195824574457</v>
      </c>
    </row>
    <row r="43" spans="1:30" x14ac:dyDescent="0.3">
      <c r="A43">
        <v>1.85</v>
      </c>
      <c r="B43">
        <v>0.48425967178401291</v>
      </c>
      <c r="C43">
        <v>0.4360760719784455</v>
      </c>
      <c r="E43">
        <v>0.47521817287784712</v>
      </c>
      <c r="F43">
        <v>0.43035724047075485</v>
      </c>
      <c r="G43">
        <v>1.4752181728778471</v>
      </c>
      <c r="H43">
        <v>1.4303572404707547</v>
      </c>
      <c r="J43">
        <v>0.42427711213196839</v>
      </c>
      <c r="K43">
        <v>0.43759264553909571</v>
      </c>
      <c r="L43">
        <v>2.4242771121319686</v>
      </c>
      <c r="M43">
        <v>2.4375926455390955</v>
      </c>
      <c r="P43">
        <v>1.65</v>
      </c>
      <c r="Q43">
        <f t="shared" si="0"/>
        <v>7.0605526322867389</v>
      </c>
      <c r="R43">
        <f t="shared" si="6"/>
        <v>0.42931814037756599</v>
      </c>
      <c r="V43">
        <v>1.65</v>
      </c>
      <c r="W43">
        <f t="shared" si="1"/>
        <v>3.8320162393345858</v>
      </c>
      <c r="X43">
        <f t="shared" si="7"/>
        <v>0.44872696687127916</v>
      </c>
      <c r="AB43">
        <v>1.65</v>
      </c>
      <c r="AC43">
        <f t="shared" si="3"/>
        <v>2.6260797777282177</v>
      </c>
      <c r="AD43">
        <f t="shared" si="8"/>
        <v>0.50164762432788323</v>
      </c>
    </row>
    <row r="44" spans="1:30" x14ac:dyDescent="0.3">
      <c r="A44">
        <v>1.9000000000000001</v>
      </c>
      <c r="B44">
        <v>0.48328597141344737</v>
      </c>
      <c r="C44">
        <v>0.43616648575827521</v>
      </c>
      <c r="E44">
        <v>0.45462815389923977</v>
      </c>
      <c r="F44">
        <v>0.42084918320744868</v>
      </c>
      <c r="G44">
        <v>1.4546281538992398</v>
      </c>
      <c r="H44">
        <v>1.4208491832074488</v>
      </c>
      <c r="J44">
        <v>0.42408386510753865</v>
      </c>
      <c r="K44">
        <v>0.44627017568032978</v>
      </c>
      <c r="L44">
        <v>2.4240838651075385</v>
      </c>
      <c r="M44">
        <v>2.44627017568033</v>
      </c>
      <c r="P44">
        <v>1.7</v>
      </c>
      <c r="Q44">
        <f t="shared" si="0"/>
        <v>7.2745087726590647</v>
      </c>
      <c r="R44">
        <f t="shared" si="6"/>
        <v>0.42695217284876258</v>
      </c>
      <c r="V44">
        <v>1.7</v>
      </c>
      <c r="W44">
        <f t="shared" si="1"/>
        <v>3.948137943556846</v>
      </c>
      <c r="X44">
        <f t="shared" si="7"/>
        <v>0.42649189671126331</v>
      </c>
      <c r="AB44">
        <v>1.7</v>
      </c>
      <c r="AC44">
        <f t="shared" si="3"/>
        <v>2.7056579528108911</v>
      </c>
      <c r="AD44">
        <f t="shared" si="8"/>
        <v>0.52117661432254136</v>
      </c>
    </row>
    <row r="45" spans="1:30" x14ac:dyDescent="0.3">
      <c r="A45">
        <v>1.95</v>
      </c>
      <c r="B45">
        <v>0.47590859537674296</v>
      </c>
      <c r="C45">
        <v>0.43570185719784305</v>
      </c>
      <c r="E45">
        <v>0.43439547791580524</v>
      </c>
      <c r="F45">
        <v>0.42952774284208717</v>
      </c>
      <c r="G45">
        <v>1.4343954779158052</v>
      </c>
      <c r="H45">
        <v>1.4295277428420872</v>
      </c>
      <c r="J45">
        <v>0.41671889120902195</v>
      </c>
      <c r="K45">
        <v>0.44787705821563867</v>
      </c>
      <c r="L45">
        <v>2.4167188912090221</v>
      </c>
      <c r="M45">
        <v>2.4478770582156386</v>
      </c>
      <c r="P45">
        <v>1.75</v>
      </c>
      <c r="Q45">
        <f t="shared" si="0"/>
        <v>7.4884649130313905</v>
      </c>
      <c r="R45">
        <f t="shared" si="6"/>
        <v>0.42246420520677563</v>
      </c>
      <c r="V45">
        <v>1.75</v>
      </c>
      <c r="W45">
        <f t="shared" si="1"/>
        <v>4.0642596477791066</v>
      </c>
      <c r="X45">
        <f t="shared" si="7"/>
        <v>0.41762011429160312</v>
      </c>
      <c r="AB45">
        <v>1.75</v>
      </c>
      <c r="AC45">
        <f t="shared" si="3"/>
        <v>2.7852361278935645</v>
      </c>
      <c r="AD45">
        <f t="shared" si="8"/>
        <v>0.52304416389415287</v>
      </c>
    </row>
    <row r="46" spans="1:30" x14ac:dyDescent="0.3">
      <c r="A46">
        <v>2</v>
      </c>
      <c r="B46">
        <v>0.49125030174695644</v>
      </c>
      <c r="C46">
        <v>0.44376443995381004</v>
      </c>
      <c r="E46">
        <v>0.42697562801932437</v>
      </c>
      <c r="F46">
        <v>0.44514396978745852</v>
      </c>
      <c r="G46">
        <v>1.4269756280193244</v>
      </c>
      <c r="H46">
        <v>1.4451439697874586</v>
      </c>
      <c r="J46">
        <v>0.41285728753393214</v>
      </c>
      <c r="K46">
        <v>0.44516166551843001</v>
      </c>
      <c r="L46">
        <v>2.412857287533932</v>
      </c>
      <c r="M46">
        <v>2.4451616655184298</v>
      </c>
      <c r="P46">
        <v>1.8</v>
      </c>
      <c r="Q46">
        <f t="shared" si="0"/>
        <v>7.7024210534037154</v>
      </c>
      <c r="R46">
        <f t="shared" si="6"/>
        <v>0.42403371777712001</v>
      </c>
      <c r="V46">
        <v>1.8</v>
      </c>
      <c r="W46">
        <f t="shared" si="1"/>
        <v>4.1803813520013664</v>
      </c>
      <c r="X46">
        <f t="shared" si="7"/>
        <v>0.42564099629234264</v>
      </c>
      <c r="AB46">
        <v>1.8</v>
      </c>
      <c r="AC46">
        <f t="shared" si="3"/>
        <v>2.8648143029762378</v>
      </c>
      <c r="AD46">
        <f t="shared" si="8"/>
        <v>0.50800317668870065</v>
      </c>
    </row>
    <row r="47" spans="1:30" x14ac:dyDescent="0.3">
      <c r="P47">
        <v>1.85</v>
      </c>
      <c r="Q47">
        <f t="shared" si="0"/>
        <v>7.9163771937760412</v>
      </c>
      <c r="R47">
        <f t="shared" si="6"/>
        <v>0.42752053337653684</v>
      </c>
      <c r="V47">
        <v>1.85</v>
      </c>
      <c r="W47">
        <f t="shared" si="1"/>
        <v>4.296503056223627</v>
      </c>
      <c r="X47">
        <f t="shared" si="7"/>
        <v>0.44311793021327428</v>
      </c>
      <c r="AB47">
        <v>1.85</v>
      </c>
      <c r="AC47">
        <f t="shared" si="3"/>
        <v>2.9443924780589112</v>
      </c>
      <c r="AD47">
        <f t="shared" si="8"/>
        <v>0.48197860698336475</v>
      </c>
    </row>
    <row r="48" spans="1:30" x14ac:dyDescent="0.3">
      <c r="P48">
        <v>1.9000000000000001</v>
      </c>
      <c r="Q48">
        <f t="shared" si="0"/>
        <v>8.1303333341483661</v>
      </c>
      <c r="R48">
        <f t="shared" si="6"/>
        <v>0.42641456652223797</v>
      </c>
      <c r="V48">
        <v>1.9000000000000001</v>
      </c>
      <c r="W48">
        <f t="shared" si="1"/>
        <v>4.4126247604458868</v>
      </c>
      <c r="X48">
        <f t="shared" si="7"/>
        <v>0.45770906646228682</v>
      </c>
      <c r="AB48">
        <v>1.9000000000000001</v>
      </c>
      <c r="AC48">
        <f t="shared" si="3"/>
        <v>3.0239706531415846</v>
      </c>
      <c r="AD48">
        <f t="shared" si="8"/>
        <v>0.45376545604161511</v>
      </c>
    </row>
    <row r="49" spans="16:30" x14ac:dyDescent="0.3">
      <c r="P49">
        <v>1.95</v>
      </c>
      <c r="Q49">
        <f t="shared" si="0"/>
        <v>8.344289474520691</v>
      </c>
      <c r="R49">
        <f t="shared" si="6"/>
        <v>0.42363265443884141</v>
      </c>
      <c r="V49">
        <v>1.95</v>
      </c>
      <c r="W49">
        <f t="shared" si="1"/>
        <v>4.5287464646681466</v>
      </c>
      <c r="X49">
        <f t="shared" si="7"/>
        <v>0.46049856625796731</v>
      </c>
      <c r="AB49">
        <v>1.95</v>
      </c>
      <c r="AC49">
        <f t="shared" si="3"/>
        <v>3.1035488282242576</v>
      </c>
      <c r="AD49">
        <f t="shared" si="8"/>
        <v>0.43205024951425752</v>
      </c>
    </row>
    <row r="50" spans="16:30" x14ac:dyDescent="0.3">
      <c r="P50">
        <v>2</v>
      </c>
      <c r="Q50">
        <f t="shared" si="0"/>
        <v>8.5582456148930177</v>
      </c>
      <c r="R50">
        <f t="shared" si="6"/>
        <v>0.42433675194844162</v>
      </c>
      <c r="V50">
        <v>2</v>
      </c>
      <c r="W50">
        <f t="shared" si="1"/>
        <v>4.6448681688904072</v>
      </c>
      <c r="X50">
        <f t="shared" si="7"/>
        <v>0.4511081798133772</v>
      </c>
      <c r="AB50">
        <v>2</v>
      </c>
      <c r="AC50">
        <f t="shared" si="3"/>
        <v>3.183127003306931</v>
      </c>
      <c r="AD50">
        <f t="shared" si="8"/>
        <v>0.4227373697175722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A2D9-3F17-4B03-B374-5E66F7631677}">
  <dimension ref="B2:S45"/>
  <sheetViews>
    <sheetView topLeftCell="A13" workbookViewId="0">
      <selection activeCell="G7" sqref="G7"/>
    </sheetView>
  </sheetViews>
  <sheetFormatPr defaultRowHeight="14.4" x14ac:dyDescent="0.3"/>
  <cols>
    <col min="2" max="2" width="10.33203125" bestFit="1" customWidth="1"/>
    <col min="8" max="8" width="13.6640625" bestFit="1" customWidth="1"/>
    <col min="15" max="15" width="13.6640625" bestFit="1" customWidth="1"/>
  </cols>
  <sheetData>
    <row r="2" spans="2:19" x14ac:dyDescent="0.3">
      <c r="I2" s="1" t="s">
        <v>156</v>
      </c>
      <c r="P2" s="1" t="s">
        <v>156</v>
      </c>
    </row>
    <row r="3" spans="2:19" x14ac:dyDescent="0.3">
      <c r="C3" s="1" t="s">
        <v>82</v>
      </c>
      <c r="I3" s="1" t="s">
        <v>161</v>
      </c>
      <c r="P3" s="1" t="s">
        <v>162</v>
      </c>
    </row>
    <row r="4" spans="2:19" x14ac:dyDescent="0.3">
      <c r="B4" s="1" t="s">
        <v>155</v>
      </c>
      <c r="C4" s="1" t="s">
        <v>0</v>
      </c>
      <c r="D4" s="1" t="s">
        <v>2</v>
      </c>
      <c r="H4" s="1" t="s">
        <v>74</v>
      </c>
      <c r="I4" s="1" t="s">
        <v>157</v>
      </c>
      <c r="J4" s="1" t="s">
        <v>158</v>
      </c>
      <c r="K4" s="1" t="s">
        <v>159</v>
      </c>
      <c r="L4" s="1" t="s">
        <v>160</v>
      </c>
      <c r="O4" s="1" t="s">
        <v>74</v>
      </c>
      <c r="P4" s="1" t="s">
        <v>157</v>
      </c>
      <c r="Q4" s="1" t="s">
        <v>158</v>
      </c>
      <c r="R4" s="1" t="s">
        <v>159</v>
      </c>
      <c r="S4" s="1" t="s">
        <v>160</v>
      </c>
    </row>
    <row r="6" spans="2:19" x14ac:dyDescent="0.3">
      <c r="B6">
        <v>0.05</v>
      </c>
      <c r="C6">
        <v>0.44208643598615921</v>
      </c>
      <c r="D6">
        <v>0.44161394366197165</v>
      </c>
      <c r="H6">
        <v>5.0000000000000044E-2</v>
      </c>
      <c r="I6">
        <v>0.80932301984469379</v>
      </c>
      <c r="J6">
        <v>0.83505285591026746</v>
      </c>
      <c r="K6">
        <v>0.82973529767040555</v>
      </c>
      <c r="L6">
        <v>0.79834226056945612</v>
      </c>
      <c r="O6">
        <v>5.0000000000000044E-2</v>
      </c>
      <c r="P6">
        <v>0.90073266256590501</v>
      </c>
      <c r="Q6">
        <v>0.87684280070237053</v>
      </c>
      <c r="R6">
        <v>0.91597308165057068</v>
      </c>
      <c r="S6">
        <v>0.90141070298769765</v>
      </c>
    </row>
    <row r="7" spans="2:19" x14ac:dyDescent="0.3">
      <c r="B7">
        <v>0.1</v>
      </c>
      <c r="C7">
        <v>0.45407413793103479</v>
      </c>
      <c r="D7">
        <v>0.41459210526315787</v>
      </c>
      <c r="H7">
        <v>0.10000000000000009</v>
      </c>
      <c r="I7">
        <v>0.5684122605694566</v>
      </c>
      <c r="J7">
        <v>0.58862600517687691</v>
      </c>
      <c r="K7">
        <v>0.57472317515099225</v>
      </c>
      <c r="L7">
        <v>0.54062117342536697</v>
      </c>
      <c r="O7">
        <v>0.10000000000000009</v>
      </c>
      <c r="P7">
        <v>0.5965698242530757</v>
      </c>
      <c r="Q7">
        <v>0.57284453028972737</v>
      </c>
      <c r="R7">
        <v>0.63494937664618123</v>
      </c>
      <c r="S7">
        <v>0.59628006151142321</v>
      </c>
    </row>
    <row r="8" spans="2:19" x14ac:dyDescent="0.3">
      <c r="B8">
        <v>0.15</v>
      </c>
      <c r="C8">
        <v>0.46068844827586192</v>
      </c>
      <c r="D8">
        <v>0.43629246478873251</v>
      </c>
      <c r="H8">
        <v>0.14999999999999991</v>
      </c>
      <c r="I8">
        <v>0.46297348576358988</v>
      </c>
      <c r="J8">
        <v>0.47801656600517667</v>
      </c>
      <c r="K8">
        <v>0.45252197584124199</v>
      </c>
      <c r="L8">
        <v>0.43285008628127741</v>
      </c>
      <c r="O8">
        <v>0.14999999999999991</v>
      </c>
      <c r="P8">
        <v>0.43962674868189849</v>
      </c>
      <c r="Q8">
        <v>0.41880059701492539</v>
      </c>
      <c r="R8">
        <v>0.46517064969271255</v>
      </c>
      <c r="S8">
        <v>0.43184629173989419</v>
      </c>
    </row>
    <row r="9" spans="2:19" x14ac:dyDescent="0.3">
      <c r="B9">
        <v>0.2</v>
      </c>
      <c r="C9">
        <v>0.46890555172413806</v>
      </c>
      <c r="D9">
        <v>0.46616905263157876</v>
      </c>
      <c r="H9">
        <v>0.19999999999999996</v>
      </c>
      <c r="I9">
        <v>0.41323022433132073</v>
      </c>
      <c r="J9">
        <v>0.43043149266609226</v>
      </c>
      <c r="K9">
        <v>0.41580591889559931</v>
      </c>
      <c r="L9">
        <v>0.40298351164797219</v>
      </c>
      <c r="O9">
        <v>0.19999999999999996</v>
      </c>
      <c r="P9">
        <v>0.36779258347978877</v>
      </c>
      <c r="Q9">
        <v>0.35676258121158921</v>
      </c>
      <c r="R9">
        <v>0.38602618086040424</v>
      </c>
      <c r="S9">
        <v>0.36266959578207447</v>
      </c>
    </row>
    <row r="10" spans="2:19" x14ac:dyDescent="0.3">
      <c r="B10">
        <v>0.25</v>
      </c>
      <c r="C10">
        <v>0.46174806228373699</v>
      </c>
      <c r="D10">
        <v>0.47147073684210528</v>
      </c>
      <c r="H10">
        <v>0.25</v>
      </c>
      <c r="I10">
        <v>0.39253006902502158</v>
      </c>
      <c r="J10">
        <v>0.41982480586712723</v>
      </c>
      <c r="K10">
        <v>0.41210688524590222</v>
      </c>
      <c r="L10">
        <v>0.4011872131147543</v>
      </c>
      <c r="O10">
        <v>0.25</v>
      </c>
      <c r="P10">
        <v>0.35136564147627397</v>
      </c>
      <c r="Q10">
        <v>0.34315159789288896</v>
      </c>
      <c r="R10">
        <v>0.36424044776119485</v>
      </c>
      <c r="S10">
        <v>0.34592902460456926</v>
      </c>
    </row>
    <row r="11" spans="2:19" x14ac:dyDescent="0.3">
      <c r="B11">
        <v>0.3</v>
      </c>
      <c r="C11">
        <v>0.458099689655172</v>
      </c>
      <c r="D11">
        <v>0.41451827464788704</v>
      </c>
      <c r="H11">
        <v>0.30000000000000004</v>
      </c>
      <c r="I11">
        <v>0.38909581535806692</v>
      </c>
      <c r="J11">
        <v>0.4236513546160478</v>
      </c>
      <c r="K11">
        <v>0.4181937100949093</v>
      </c>
      <c r="L11">
        <v>0.40988115616911136</v>
      </c>
      <c r="O11">
        <v>0.30000000000000004</v>
      </c>
      <c r="P11">
        <v>0.35675398066783826</v>
      </c>
      <c r="Q11">
        <v>0.34717128182616253</v>
      </c>
      <c r="R11">
        <v>0.36641074626865666</v>
      </c>
      <c r="S11">
        <v>0.35513619507908684</v>
      </c>
    </row>
    <row r="12" spans="2:19" x14ac:dyDescent="0.3">
      <c r="B12">
        <v>0.35</v>
      </c>
      <c r="C12">
        <v>0.46764410344827589</v>
      </c>
      <c r="D12">
        <v>0.41847835087719332</v>
      </c>
      <c r="H12">
        <v>0.35000000000000009</v>
      </c>
      <c r="I12">
        <v>0.39897646246764418</v>
      </c>
      <c r="J12">
        <v>0.43124825711820525</v>
      </c>
      <c r="K12">
        <v>0.43745440034512506</v>
      </c>
      <c r="L12">
        <v>0.41481506471095764</v>
      </c>
      <c r="O12">
        <v>0.35000000000000009</v>
      </c>
      <c r="P12">
        <v>0.37546342706502711</v>
      </c>
      <c r="Q12">
        <v>0.35645322212467079</v>
      </c>
      <c r="R12">
        <v>0.38616172958735745</v>
      </c>
      <c r="S12">
        <v>0.3780241036906849</v>
      </c>
    </row>
    <row r="13" spans="2:19" x14ac:dyDescent="0.3">
      <c r="B13">
        <v>0.4</v>
      </c>
      <c r="C13">
        <v>0.48261244827586225</v>
      </c>
      <c r="D13">
        <v>0.41538624561403531</v>
      </c>
      <c r="H13">
        <v>0.39999999999999991</v>
      </c>
      <c r="I13">
        <v>0.41029647972389988</v>
      </c>
      <c r="J13">
        <v>0.44260835202760918</v>
      </c>
      <c r="K13">
        <v>0.45918272648835284</v>
      </c>
      <c r="L13">
        <v>0.41672683347713546</v>
      </c>
      <c r="O13">
        <v>0.39999999999999991</v>
      </c>
      <c r="P13">
        <v>0.39736146748681928</v>
      </c>
      <c r="Q13">
        <v>0.3701451887620717</v>
      </c>
      <c r="R13">
        <v>0.41100071115013237</v>
      </c>
      <c r="S13">
        <v>0.40346537785588715</v>
      </c>
    </row>
    <row r="14" spans="2:19" x14ac:dyDescent="0.3">
      <c r="B14">
        <v>0.45</v>
      </c>
      <c r="C14">
        <v>0.48997655172413807</v>
      </c>
      <c r="D14">
        <v>0.43619788732394349</v>
      </c>
      <c r="H14">
        <v>0.44999999999999996</v>
      </c>
      <c r="I14">
        <v>0.42500748921484005</v>
      </c>
      <c r="J14">
        <v>0.45282239861949919</v>
      </c>
      <c r="K14">
        <v>0.46638344262295078</v>
      </c>
      <c r="L14">
        <v>0.41868221742881723</v>
      </c>
      <c r="O14">
        <v>0.44999999999999996</v>
      </c>
      <c r="P14">
        <v>0.41193826889279406</v>
      </c>
      <c r="Q14">
        <v>0.3914835206321341</v>
      </c>
      <c r="R14">
        <v>0.43295358208955242</v>
      </c>
      <c r="S14">
        <v>0.42398358523725804</v>
      </c>
    </row>
    <row r="15" spans="2:19" x14ac:dyDescent="0.3">
      <c r="B15">
        <v>0.5</v>
      </c>
      <c r="C15">
        <v>0.49841695501730093</v>
      </c>
      <c r="D15">
        <v>0.4380077894736838</v>
      </c>
      <c r="H15">
        <v>0.5</v>
      </c>
      <c r="I15">
        <v>0.43344993960310596</v>
      </c>
      <c r="J15">
        <v>0.4567042622950821</v>
      </c>
      <c r="K15">
        <v>0.46323408110440051</v>
      </c>
      <c r="L15">
        <v>0.42439427955133796</v>
      </c>
      <c r="O15">
        <v>0.5</v>
      </c>
      <c r="P15">
        <v>0.42087880492091384</v>
      </c>
      <c r="Q15">
        <v>0.40672321334504002</v>
      </c>
      <c r="R15">
        <v>0.44401955223880479</v>
      </c>
      <c r="S15">
        <v>0.42179368189806665</v>
      </c>
    </row>
    <row r="16" spans="2:19" x14ac:dyDescent="0.3">
      <c r="B16">
        <v>0.55000000000000004</v>
      </c>
      <c r="C16">
        <v>0.46789317241379336</v>
      </c>
      <c r="D16">
        <v>0.44312319298245612</v>
      </c>
      <c r="H16">
        <v>0.55000000000000004</v>
      </c>
      <c r="I16">
        <v>0.43961490077653126</v>
      </c>
      <c r="J16">
        <v>0.4549646333045731</v>
      </c>
      <c r="K16">
        <v>0.46116374460742021</v>
      </c>
      <c r="L16">
        <v>0.43290940465918881</v>
      </c>
      <c r="O16">
        <v>0.55000000000000004</v>
      </c>
      <c r="P16">
        <v>0.42355106326889347</v>
      </c>
      <c r="Q16">
        <v>0.40399844600526813</v>
      </c>
      <c r="R16">
        <v>0.44309445127304609</v>
      </c>
      <c r="S16">
        <v>0.41064333040421802</v>
      </c>
    </row>
    <row r="17" spans="2:19" x14ac:dyDescent="0.3">
      <c r="B17">
        <v>0.6</v>
      </c>
      <c r="C17">
        <v>0.47735999999999995</v>
      </c>
      <c r="D17">
        <v>0.44988334507042238</v>
      </c>
      <c r="H17">
        <v>0.60000000000000009</v>
      </c>
      <c r="I17">
        <v>0.44168015530629906</v>
      </c>
      <c r="J17">
        <v>0.4521118895599654</v>
      </c>
      <c r="K17">
        <v>0.45105892148403781</v>
      </c>
      <c r="L17">
        <v>0.43894777394305406</v>
      </c>
      <c r="O17">
        <v>0.60000000000000009</v>
      </c>
      <c r="P17">
        <v>0.41637875219683629</v>
      </c>
      <c r="Q17">
        <v>0.39966149253731331</v>
      </c>
      <c r="R17">
        <v>0.43298431957857858</v>
      </c>
      <c r="S17">
        <v>0.40065396309314644</v>
      </c>
    </row>
    <row r="18" spans="2:19" x14ac:dyDescent="0.3">
      <c r="B18">
        <v>0.65</v>
      </c>
      <c r="C18">
        <v>0.48372375862068973</v>
      </c>
      <c r="D18">
        <v>0.47544256140350866</v>
      </c>
      <c r="H18">
        <v>0.64999999999999991</v>
      </c>
      <c r="I18">
        <v>0.44018970664365836</v>
      </c>
      <c r="J18">
        <v>0.45310496117342508</v>
      </c>
      <c r="K18">
        <v>0.45146421052631597</v>
      </c>
      <c r="L18">
        <v>0.43769202761000786</v>
      </c>
      <c r="O18">
        <v>0.64999999999999991</v>
      </c>
      <c r="P18">
        <v>0.40733640597539439</v>
      </c>
      <c r="Q18">
        <v>0.40242517120280924</v>
      </c>
      <c r="R18">
        <v>0.4266984723441628</v>
      </c>
      <c r="S18">
        <v>0.39615878734622079</v>
      </c>
    </row>
    <row r="19" spans="2:19" x14ac:dyDescent="0.3">
      <c r="B19">
        <v>0.7</v>
      </c>
      <c r="C19">
        <v>0.49572151724137953</v>
      </c>
      <c r="D19">
        <v>0.47503214035087737</v>
      </c>
      <c r="H19">
        <v>0.7</v>
      </c>
      <c r="I19">
        <v>0.44067393442622943</v>
      </c>
      <c r="J19">
        <v>0.46244962899050868</v>
      </c>
      <c r="K19">
        <v>0.45470812769628971</v>
      </c>
      <c r="L19">
        <v>0.43826553062985318</v>
      </c>
      <c r="O19">
        <v>0.7</v>
      </c>
      <c r="P19">
        <v>0.40505071177504459</v>
      </c>
      <c r="Q19">
        <v>0.40061473222124655</v>
      </c>
      <c r="R19">
        <v>0.4337352063213345</v>
      </c>
      <c r="S19">
        <v>0.39710230228471011</v>
      </c>
    </row>
    <row r="20" spans="2:19" x14ac:dyDescent="0.3">
      <c r="B20">
        <v>0.75</v>
      </c>
      <c r="C20">
        <v>0.50039750865051891</v>
      </c>
      <c r="D20">
        <v>0.44204507042253494</v>
      </c>
      <c r="H20">
        <v>0.75</v>
      </c>
      <c r="I20">
        <v>0.44577844693701502</v>
      </c>
      <c r="J20">
        <v>0.46708315789473681</v>
      </c>
      <c r="K20">
        <v>0.45470812769628971</v>
      </c>
      <c r="L20">
        <v>0.43826553062985318</v>
      </c>
      <c r="O20">
        <v>0.75</v>
      </c>
      <c r="P20">
        <v>0.4102853954305794</v>
      </c>
      <c r="Q20">
        <v>0.40300597892888546</v>
      </c>
      <c r="R20">
        <v>0.4337352063213345</v>
      </c>
      <c r="S20">
        <v>0.39710230228471011</v>
      </c>
    </row>
    <row r="21" spans="2:19" x14ac:dyDescent="0.3">
      <c r="B21">
        <v>0.8</v>
      </c>
      <c r="C21">
        <v>0.46869324137931051</v>
      </c>
      <c r="D21">
        <v>0.45383978947368397</v>
      </c>
      <c r="H21">
        <v>0.8</v>
      </c>
      <c r="I21">
        <v>0.44588579810181128</v>
      </c>
      <c r="J21">
        <v>0.47082472821397731</v>
      </c>
      <c r="K21">
        <v>0.47520327868852436</v>
      </c>
      <c r="L21">
        <v>0.43354183779119893</v>
      </c>
      <c r="O21">
        <v>0.8</v>
      </c>
      <c r="P21">
        <v>0.40831427065026377</v>
      </c>
      <c r="Q21">
        <v>0.39676215978928803</v>
      </c>
      <c r="R21">
        <v>0.4401747497805078</v>
      </c>
      <c r="S21">
        <v>0.40589805799648454</v>
      </c>
    </row>
    <row r="22" spans="2:19" x14ac:dyDescent="0.3">
      <c r="B22">
        <v>0.85</v>
      </c>
      <c r="C22">
        <v>0.43038820689655205</v>
      </c>
      <c r="D22">
        <v>0.43487628070175416</v>
      </c>
      <c r="H22">
        <v>0.85000000000000009</v>
      </c>
      <c r="I22">
        <v>0.44826339948231242</v>
      </c>
      <c r="J22">
        <v>0.4688717428817944</v>
      </c>
      <c r="K22">
        <v>0.4699342191544435</v>
      </c>
      <c r="L22">
        <v>0.43683498705780843</v>
      </c>
      <c r="O22">
        <v>0.85000000000000009</v>
      </c>
      <c r="P22">
        <v>0.41114952548330402</v>
      </c>
      <c r="Q22">
        <v>0.38439513608428449</v>
      </c>
      <c r="R22">
        <v>0.43059657594381034</v>
      </c>
      <c r="S22">
        <v>0.40824165202108942</v>
      </c>
    </row>
    <row r="23" spans="2:19" x14ac:dyDescent="0.3">
      <c r="B23">
        <v>0.9</v>
      </c>
      <c r="C23">
        <v>0.43031603448275851</v>
      </c>
      <c r="D23">
        <v>0.42337376760563344</v>
      </c>
      <c r="H23">
        <v>0.89999999999999991</v>
      </c>
      <c r="I23">
        <v>0.4494113287316655</v>
      </c>
      <c r="J23">
        <v>0.46785479723899881</v>
      </c>
      <c r="K23">
        <v>0.45891981880931776</v>
      </c>
      <c r="L23">
        <v>0.43414131147540919</v>
      </c>
      <c r="O23">
        <v>0.89999999999999991</v>
      </c>
      <c r="P23">
        <v>0.42151681898066795</v>
      </c>
      <c r="Q23">
        <v>0.38080172080772628</v>
      </c>
      <c r="R23">
        <v>0.42060928884986831</v>
      </c>
      <c r="S23">
        <v>0.41411518453427104</v>
      </c>
    </row>
    <row r="24" spans="2:19" x14ac:dyDescent="0.3">
      <c r="B24">
        <v>0.95</v>
      </c>
      <c r="C24">
        <v>0.44835372413793079</v>
      </c>
      <c r="D24">
        <v>0.43393666666666669</v>
      </c>
      <c r="H24">
        <v>0.95</v>
      </c>
      <c r="I24">
        <v>0.44447830025884416</v>
      </c>
      <c r="J24">
        <v>0.46776426229508172</v>
      </c>
      <c r="K24">
        <v>0.45674524590163956</v>
      </c>
      <c r="L24">
        <v>0.44235082830025801</v>
      </c>
      <c r="O24">
        <v>0.95</v>
      </c>
      <c r="P24">
        <v>0.44232950790861175</v>
      </c>
      <c r="Q24">
        <v>0.38822769095697829</v>
      </c>
      <c r="R24">
        <v>0.42247040386303814</v>
      </c>
      <c r="S24">
        <v>0.41969479789103764</v>
      </c>
    </row>
    <row r="25" spans="2:19" x14ac:dyDescent="0.3">
      <c r="B25">
        <v>1</v>
      </c>
      <c r="C25">
        <v>0.46002189655172437</v>
      </c>
      <c r="D25">
        <v>0.45918087719298228</v>
      </c>
      <c r="H25">
        <v>1.0000000000000009</v>
      </c>
      <c r="I25">
        <v>0.45509761000862808</v>
      </c>
      <c r="J25">
        <v>0.47195064710957729</v>
      </c>
      <c r="K25">
        <v>0.45691686798964626</v>
      </c>
      <c r="L25">
        <v>0.45169004314063754</v>
      </c>
      <c r="O25">
        <v>1.0000000000000009</v>
      </c>
      <c r="P25">
        <v>0.46071908611599327</v>
      </c>
      <c r="Q25">
        <v>0.39989460052677883</v>
      </c>
      <c r="R25">
        <v>0.42903852502194917</v>
      </c>
      <c r="S25">
        <v>0.41389783831283011</v>
      </c>
    </row>
    <row r="26" spans="2:19" x14ac:dyDescent="0.3">
      <c r="H26">
        <v>1.05</v>
      </c>
      <c r="I26">
        <v>0.46487687661777444</v>
      </c>
      <c r="J26">
        <v>0.46679760138049997</v>
      </c>
      <c r="K26">
        <v>0.45840000862812713</v>
      </c>
      <c r="L26">
        <v>0.45236831751509832</v>
      </c>
      <c r="O26">
        <v>1.05</v>
      </c>
      <c r="P26">
        <v>0.45731809314587074</v>
      </c>
      <c r="Q26">
        <v>0.41859453028972787</v>
      </c>
      <c r="R26">
        <v>0.44121308165057138</v>
      </c>
      <c r="S26">
        <v>0.4091958699472758</v>
      </c>
    </row>
    <row r="27" spans="2:19" x14ac:dyDescent="0.3">
      <c r="H27">
        <v>1.1000000000000001</v>
      </c>
      <c r="I27">
        <v>0.46068237273511675</v>
      </c>
      <c r="J27">
        <v>0.4742521915444346</v>
      </c>
      <c r="K27">
        <v>0.46729026747195868</v>
      </c>
      <c r="L27">
        <v>0.44855110440034451</v>
      </c>
      <c r="O27">
        <v>1.1000000000000001</v>
      </c>
      <c r="P27">
        <v>0.45151644991212675</v>
      </c>
      <c r="Q27">
        <v>0.43167771729587456</v>
      </c>
      <c r="R27">
        <v>0.44878778753292331</v>
      </c>
      <c r="S27">
        <v>0.40825898066783933</v>
      </c>
    </row>
    <row r="28" spans="2:19" x14ac:dyDescent="0.3">
      <c r="H28">
        <v>1.1499999999999999</v>
      </c>
      <c r="I28">
        <v>0.45861976704055168</v>
      </c>
      <c r="J28">
        <v>0.48203376186367591</v>
      </c>
      <c r="K28">
        <v>0.47791622950819684</v>
      </c>
      <c r="L28">
        <v>0.45016248490077659</v>
      </c>
      <c r="O28">
        <v>1.1499999999999999</v>
      </c>
      <c r="P28">
        <v>0.448623005272408</v>
      </c>
      <c r="Q28">
        <v>0.42889424056189618</v>
      </c>
      <c r="R28">
        <v>0.45041395961369668</v>
      </c>
      <c r="S28">
        <v>0.41203434973637809</v>
      </c>
    </row>
    <row r="29" spans="2:19" x14ac:dyDescent="0.3">
      <c r="H29">
        <v>1.2</v>
      </c>
      <c r="I29">
        <v>0.46028308024158721</v>
      </c>
      <c r="J29">
        <v>0.4889436842105262</v>
      </c>
      <c r="K29">
        <v>0.49044232959447792</v>
      </c>
      <c r="L29">
        <v>0.46288656600517764</v>
      </c>
      <c r="O29">
        <v>1.2</v>
      </c>
      <c r="P29">
        <v>0.43502094024604576</v>
      </c>
      <c r="Q29">
        <v>0.42414003511852444</v>
      </c>
      <c r="R29">
        <v>0.45272057945566324</v>
      </c>
      <c r="S29">
        <v>0.42068906854130028</v>
      </c>
    </row>
    <row r="30" spans="2:19" x14ac:dyDescent="0.3">
      <c r="H30">
        <v>1.25</v>
      </c>
      <c r="I30">
        <v>0.45836778257118238</v>
      </c>
      <c r="J30">
        <v>0.48816341673856739</v>
      </c>
      <c r="K30">
        <v>0.49428541846419322</v>
      </c>
      <c r="L30">
        <v>0.4713045125107857</v>
      </c>
      <c r="O30">
        <v>1.25</v>
      </c>
      <c r="P30">
        <v>0.42680415641476266</v>
      </c>
      <c r="Q30">
        <v>0.42331172958735763</v>
      </c>
      <c r="R30">
        <v>0.45217172958735719</v>
      </c>
      <c r="S30">
        <v>0.43081986818980639</v>
      </c>
    </row>
    <row r="31" spans="2:19" x14ac:dyDescent="0.3">
      <c r="H31">
        <v>1.3</v>
      </c>
      <c r="I31">
        <v>0.45190048317515108</v>
      </c>
      <c r="J31">
        <v>0.48525610008628134</v>
      </c>
      <c r="K31">
        <v>0.49581996548748969</v>
      </c>
      <c r="L31">
        <v>0.47048480586712615</v>
      </c>
      <c r="O31">
        <v>1.3</v>
      </c>
      <c r="P31">
        <v>0.43469365553602779</v>
      </c>
      <c r="Q31">
        <v>0.41917483757682122</v>
      </c>
      <c r="R31">
        <v>0.44513580333625952</v>
      </c>
      <c r="S31">
        <v>0.43039457820738197</v>
      </c>
    </row>
    <row r="32" spans="2:19" x14ac:dyDescent="0.3">
      <c r="H32">
        <v>1.35</v>
      </c>
      <c r="I32">
        <v>0.45230634167385708</v>
      </c>
      <c r="J32">
        <v>0.48415121656600513</v>
      </c>
      <c r="K32">
        <v>0.48716982743744625</v>
      </c>
      <c r="L32">
        <v>0.47022678170836874</v>
      </c>
      <c r="O32">
        <v>1.35</v>
      </c>
      <c r="P32">
        <v>0.45685014938488577</v>
      </c>
      <c r="Q32">
        <v>0.41907213345039551</v>
      </c>
      <c r="R32">
        <v>0.43733304653204558</v>
      </c>
      <c r="S32">
        <v>0.42564989455184521</v>
      </c>
    </row>
    <row r="33" spans="8:19" x14ac:dyDescent="0.3">
      <c r="H33">
        <v>1.4</v>
      </c>
      <c r="I33">
        <v>0.45126127696289781</v>
      </c>
      <c r="J33">
        <v>0.4736113805004315</v>
      </c>
      <c r="K33">
        <v>0.47739052631578938</v>
      </c>
      <c r="L33">
        <v>0.46032345987920659</v>
      </c>
      <c r="O33">
        <v>1.4</v>
      </c>
      <c r="P33">
        <v>0.45893794376098407</v>
      </c>
      <c r="Q33">
        <v>0.40937217734855147</v>
      </c>
      <c r="R33">
        <v>0.4376460579455661</v>
      </c>
      <c r="S33">
        <v>0.42169370826010649</v>
      </c>
    </row>
    <row r="34" spans="8:19" x14ac:dyDescent="0.3">
      <c r="H34">
        <v>1.45</v>
      </c>
      <c r="I34">
        <v>0.45340007765314994</v>
      </c>
      <c r="J34">
        <v>0.46423866264020708</v>
      </c>
      <c r="K34">
        <v>0.46698798101811939</v>
      </c>
      <c r="L34">
        <v>0.44544657463330539</v>
      </c>
      <c r="O34">
        <v>1.45</v>
      </c>
      <c r="P34">
        <v>0.44726642355008772</v>
      </c>
      <c r="Q34">
        <v>0.41285718173836727</v>
      </c>
      <c r="R34">
        <v>0.44908772607550501</v>
      </c>
      <c r="S34">
        <v>0.43284277680140698</v>
      </c>
    </row>
    <row r="35" spans="8:19" x14ac:dyDescent="0.3">
      <c r="H35">
        <v>1.5</v>
      </c>
      <c r="I35">
        <v>0.45005563416738631</v>
      </c>
      <c r="J35">
        <v>0.46105517687661712</v>
      </c>
      <c r="K35">
        <v>0.46815861087144112</v>
      </c>
      <c r="L35">
        <v>0.44462166522864449</v>
      </c>
      <c r="O35">
        <v>1.5</v>
      </c>
      <c r="P35">
        <v>0.43581639718804988</v>
      </c>
      <c r="Q35">
        <v>0.42424943810359977</v>
      </c>
      <c r="R35">
        <v>0.45907057067603058</v>
      </c>
      <c r="S35">
        <v>0.44763224956063247</v>
      </c>
    </row>
    <row r="36" spans="8:19" x14ac:dyDescent="0.3">
      <c r="H36">
        <v>1.55</v>
      </c>
      <c r="I36">
        <v>0.45858586712683369</v>
      </c>
      <c r="J36">
        <v>0.46870899050905962</v>
      </c>
      <c r="K36">
        <v>0.48249186367558244</v>
      </c>
      <c r="L36">
        <v>0.4456141501294219</v>
      </c>
      <c r="O36">
        <v>1.55</v>
      </c>
      <c r="P36">
        <v>0.43635133567662598</v>
      </c>
      <c r="Q36">
        <v>0.43007287971905117</v>
      </c>
      <c r="R36">
        <v>0.46788222124670731</v>
      </c>
      <c r="S36">
        <v>0.45212432337434083</v>
      </c>
    </row>
    <row r="37" spans="8:19" x14ac:dyDescent="0.3">
      <c r="H37">
        <v>1.6</v>
      </c>
      <c r="I37">
        <v>0.46207221742881749</v>
      </c>
      <c r="J37">
        <v>0.48170990509059552</v>
      </c>
      <c r="K37">
        <v>0.48556886971527141</v>
      </c>
      <c r="L37">
        <v>0.44865463330457284</v>
      </c>
      <c r="O37">
        <v>1.6</v>
      </c>
      <c r="P37">
        <v>0.43749455184534258</v>
      </c>
      <c r="Q37">
        <v>0.43704213345039428</v>
      </c>
      <c r="R37">
        <v>0.47010775241439889</v>
      </c>
      <c r="S37">
        <v>0.45216405096660817</v>
      </c>
    </row>
    <row r="38" spans="8:19" x14ac:dyDescent="0.3">
      <c r="H38">
        <v>1.65</v>
      </c>
      <c r="I38">
        <v>0.47142400345125102</v>
      </c>
      <c r="J38">
        <v>0.49852269197584115</v>
      </c>
      <c r="K38">
        <v>0.48465001725625501</v>
      </c>
      <c r="L38">
        <v>0.46220415875754967</v>
      </c>
      <c r="O38">
        <v>1.65</v>
      </c>
      <c r="P38">
        <v>0.44861197715289969</v>
      </c>
      <c r="Q38">
        <v>0.45281726075504791</v>
      </c>
      <c r="R38">
        <v>0.47364293239683947</v>
      </c>
      <c r="S38">
        <v>0.44637978910369036</v>
      </c>
    </row>
    <row r="39" spans="8:19" x14ac:dyDescent="0.3">
      <c r="H39">
        <v>1.7</v>
      </c>
      <c r="I39">
        <v>0.48413916307161253</v>
      </c>
      <c r="J39">
        <v>0.51591905090595314</v>
      </c>
      <c r="K39">
        <v>0.49830636755823932</v>
      </c>
      <c r="L39">
        <v>0.47426695427092264</v>
      </c>
      <c r="O39">
        <v>1.7</v>
      </c>
      <c r="P39">
        <v>0.44715107205623938</v>
      </c>
      <c r="Q39">
        <v>0.44928660228270512</v>
      </c>
      <c r="R39">
        <v>0.46934956979806797</v>
      </c>
      <c r="S39">
        <v>0.44141662565905099</v>
      </c>
    </row>
    <row r="40" spans="8:19" x14ac:dyDescent="0.3">
      <c r="H40">
        <v>1.75</v>
      </c>
      <c r="I40">
        <v>0.48505118205349412</v>
      </c>
      <c r="J40">
        <v>0.52510200172562549</v>
      </c>
      <c r="K40">
        <v>0.49482945642795562</v>
      </c>
      <c r="L40">
        <v>0.47813316652286358</v>
      </c>
      <c r="O40">
        <v>1.75</v>
      </c>
      <c r="P40">
        <v>0.44423353251318098</v>
      </c>
      <c r="Q40">
        <v>0.43434337137840273</v>
      </c>
      <c r="R40">
        <v>0.453724670763828</v>
      </c>
      <c r="S40">
        <v>0.43624308435852316</v>
      </c>
    </row>
    <row r="41" spans="8:19" x14ac:dyDescent="0.3">
      <c r="H41">
        <v>1.8</v>
      </c>
      <c r="I41">
        <v>0.49357643658326128</v>
      </c>
      <c r="J41">
        <v>0.52227585849870672</v>
      </c>
      <c r="K41">
        <v>0.493762924935289</v>
      </c>
      <c r="L41">
        <v>0.47728446074201936</v>
      </c>
      <c r="O41">
        <v>1.8</v>
      </c>
      <c r="P41">
        <v>0.4667982513181021</v>
      </c>
      <c r="Q41">
        <v>0.41307869183494345</v>
      </c>
      <c r="R41">
        <v>0.44497410886742805</v>
      </c>
      <c r="S41">
        <v>0.45155751318101872</v>
      </c>
    </row>
    <row r="42" spans="8:19" x14ac:dyDescent="0.3">
      <c r="H42">
        <v>1.85</v>
      </c>
      <c r="I42">
        <v>0.49559647972389892</v>
      </c>
      <c r="J42">
        <v>0.51220238999137169</v>
      </c>
      <c r="K42">
        <v>0.48211846419326937</v>
      </c>
      <c r="L42">
        <v>0.48176459016393414</v>
      </c>
      <c r="O42">
        <v>1.85</v>
      </c>
      <c r="P42">
        <v>0.45485954305799609</v>
      </c>
      <c r="Q42">
        <v>0.41073414398595209</v>
      </c>
      <c r="R42">
        <v>0.44305122036874445</v>
      </c>
      <c r="S42">
        <v>0.44141139718804867</v>
      </c>
    </row>
    <row r="43" spans="8:19" x14ac:dyDescent="0.3">
      <c r="H43">
        <v>1.9000000000000001</v>
      </c>
      <c r="I43">
        <v>0.48143889559965491</v>
      </c>
      <c r="J43">
        <v>0.50682630716134658</v>
      </c>
      <c r="K43">
        <v>0.45265061259706679</v>
      </c>
      <c r="L43">
        <v>0.44523498705780873</v>
      </c>
      <c r="O43">
        <v>1.9000000000000001</v>
      </c>
      <c r="P43">
        <v>0.42724758347978858</v>
      </c>
      <c r="Q43">
        <v>0.40794769973661099</v>
      </c>
      <c r="R43">
        <v>0.4216070851624234</v>
      </c>
      <c r="S43">
        <v>0.43715681019332114</v>
      </c>
    </row>
    <row r="44" spans="8:19" x14ac:dyDescent="0.3">
      <c r="H44">
        <v>1.95</v>
      </c>
      <c r="I44">
        <v>0.43050403796376135</v>
      </c>
      <c r="J44">
        <v>0.50096856773080178</v>
      </c>
      <c r="K44">
        <v>0.41775893011216497</v>
      </c>
      <c r="L44">
        <v>0.41324527178602272</v>
      </c>
      <c r="O44">
        <v>1.95</v>
      </c>
      <c r="P44">
        <v>0.42060057996485045</v>
      </c>
      <c r="Q44">
        <v>0.3963857857769974</v>
      </c>
      <c r="R44">
        <v>0.44222884108867411</v>
      </c>
      <c r="S44">
        <v>0.43990186291739847</v>
      </c>
    </row>
    <row r="45" spans="8:19" x14ac:dyDescent="0.3">
      <c r="H45">
        <v>2</v>
      </c>
      <c r="I45">
        <v>0.39226541846419316</v>
      </c>
      <c r="J45">
        <v>0.51585837791199285</v>
      </c>
      <c r="K45">
        <v>0.40524194995685953</v>
      </c>
      <c r="L45">
        <v>0.38663579810181198</v>
      </c>
      <c r="O45">
        <v>2</v>
      </c>
      <c r="P45">
        <v>0.43655151142355053</v>
      </c>
      <c r="Q45">
        <v>0.42222236172080707</v>
      </c>
      <c r="R45">
        <v>0.46878539947322279</v>
      </c>
      <c r="S45">
        <v>0.41726615992970223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D959-3DA5-4A0E-89F4-78E0626FC825}">
  <dimension ref="A1:BW50"/>
  <sheetViews>
    <sheetView topLeftCell="A39" zoomScale="90" zoomScaleNormal="90" workbookViewId="0">
      <selection activeCell="P59" sqref="P59"/>
    </sheetView>
  </sheetViews>
  <sheetFormatPr defaultRowHeight="14.4" x14ac:dyDescent="0.3"/>
  <cols>
    <col min="17" max="17" width="11.5546875" bestFit="1" customWidth="1"/>
  </cols>
  <sheetData>
    <row r="1" spans="1:75" x14ac:dyDescent="0.3">
      <c r="A1" s="1" t="s">
        <v>89</v>
      </c>
      <c r="B1" t="s">
        <v>81</v>
      </c>
      <c r="H1" s="1" t="s">
        <v>90</v>
      </c>
      <c r="L1">
        <v>0</v>
      </c>
      <c r="M1">
        <v>1</v>
      </c>
      <c r="N1">
        <v>0</v>
      </c>
      <c r="Q1" s="1" t="s">
        <v>91</v>
      </c>
      <c r="R1" s="1"/>
    </row>
    <row r="2" spans="1:75" x14ac:dyDescent="0.3">
      <c r="C2" s="1" t="s">
        <v>81</v>
      </c>
      <c r="G2" s="1" t="s">
        <v>83</v>
      </c>
      <c r="I2" s="1" t="s">
        <v>82</v>
      </c>
      <c r="L2">
        <v>0.3</v>
      </c>
      <c r="M2">
        <v>0.43</v>
      </c>
      <c r="N2">
        <v>0.5</v>
      </c>
      <c r="Q2" s="1" t="s">
        <v>83</v>
      </c>
      <c r="R2" s="1" t="s">
        <v>82</v>
      </c>
      <c r="T2">
        <f>T4/1000</f>
        <v>0.1</v>
      </c>
      <c r="U2">
        <f t="shared" ref="U2:AY2" si="0">U4/1000</f>
        <v>0.12</v>
      </c>
      <c r="V2">
        <f t="shared" si="0"/>
        <v>0.14000000000000001</v>
      </c>
      <c r="W2">
        <f t="shared" si="0"/>
        <v>0.16</v>
      </c>
      <c r="X2">
        <f t="shared" si="0"/>
        <v>0.18</v>
      </c>
      <c r="Y2">
        <f t="shared" si="0"/>
        <v>0.2</v>
      </c>
      <c r="Z2">
        <f t="shared" si="0"/>
        <v>0.22</v>
      </c>
      <c r="AA2">
        <f t="shared" si="0"/>
        <v>0.24</v>
      </c>
      <c r="AB2">
        <f t="shared" si="0"/>
        <v>0.26</v>
      </c>
      <c r="AC2">
        <f t="shared" si="0"/>
        <v>0.28000000000000003</v>
      </c>
      <c r="AD2">
        <f t="shared" si="0"/>
        <v>0.3</v>
      </c>
      <c r="AE2">
        <f t="shared" si="0"/>
        <v>0.32</v>
      </c>
      <c r="AF2">
        <f t="shared" si="0"/>
        <v>0.34</v>
      </c>
      <c r="AG2">
        <f t="shared" si="0"/>
        <v>0.36</v>
      </c>
      <c r="AH2">
        <f t="shared" si="0"/>
        <v>0.38</v>
      </c>
      <c r="AI2">
        <f t="shared" si="0"/>
        <v>0.4</v>
      </c>
      <c r="AJ2">
        <f t="shared" si="0"/>
        <v>0.42</v>
      </c>
      <c r="AK2">
        <f t="shared" si="0"/>
        <v>0.44</v>
      </c>
      <c r="AL2">
        <f t="shared" si="0"/>
        <v>0.46</v>
      </c>
      <c r="AM2">
        <f t="shared" si="0"/>
        <v>0.48</v>
      </c>
      <c r="AN2">
        <f t="shared" si="0"/>
        <v>0.5</v>
      </c>
      <c r="AO2">
        <f t="shared" si="0"/>
        <v>0.52</v>
      </c>
      <c r="AP2">
        <f t="shared" si="0"/>
        <v>0.54</v>
      </c>
      <c r="AQ2">
        <f t="shared" si="0"/>
        <v>0.56000000000000005</v>
      </c>
      <c r="AR2">
        <f t="shared" si="0"/>
        <v>0.57999999999999996</v>
      </c>
      <c r="AS2">
        <f t="shared" si="0"/>
        <v>0.6</v>
      </c>
      <c r="AT2">
        <f t="shared" si="0"/>
        <v>0.62</v>
      </c>
      <c r="AU2">
        <f t="shared" si="0"/>
        <v>0.64</v>
      </c>
      <c r="AV2">
        <f t="shared" si="0"/>
        <v>0.66</v>
      </c>
      <c r="AW2">
        <f t="shared" si="0"/>
        <v>0.68</v>
      </c>
      <c r="AX2">
        <f t="shared" si="0"/>
        <v>0.7</v>
      </c>
      <c r="AY2">
        <f t="shared" si="0"/>
        <v>0</v>
      </c>
    </row>
    <row r="3" spans="1:75" x14ac:dyDescent="0.3">
      <c r="A3" s="1" t="s">
        <v>83</v>
      </c>
      <c r="C3" s="1" t="s">
        <v>82</v>
      </c>
      <c r="G3" t="s">
        <v>78</v>
      </c>
      <c r="I3">
        <v>0.43901407711781748</v>
      </c>
      <c r="J3" t="s">
        <v>86</v>
      </c>
      <c r="Q3" t="s">
        <v>78</v>
      </c>
      <c r="T3">
        <v>0.43901407711781748</v>
      </c>
    </row>
    <row r="4" spans="1:75" x14ac:dyDescent="0.3">
      <c r="A4" t="s">
        <v>78</v>
      </c>
      <c r="C4">
        <v>0.43901407711781748</v>
      </c>
      <c r="D4" t="s">
        <v>86</v>
      </c>
      <c r="G4" t="s">
        <v>79</v>
      </c>
      <c r="I4">
        <v>0.35</v>
      </c>
      <c r="J4">
        <v>0.45</v>
      </c>
      <c r="K4">
        <v>0.55000000000000004</v>
      </c>
      <c r="L4" t="s">
        <v>29</v>
      </c>
      <c r="Q4" t="s">
        <v>4</v>
      </c>
      <c r="T4">
        <v>100</v>
      </c>
      <c r="U4">
        <v>120</v>
      </c>
      <c r="V4">
        <v>140</v>
      </c>
      <c r="W4">
        <v>160</v>
      </c>
      <c r="X4">
        <v>180</v>
      </c>
      <c r="Y4">
        <v>200</v>
      </c>
      <c r="Z4">
        <v>220</v>
      </c>
      <c r="AA4">
        <v>240</v>
      </c>
      <c r="AB4">
        <v>260</v>
      </c>
      <c r="AC4">
        <v>280</v>
      </c>
      <c r="AD4">
        <v>300</v>
      </c>
      <c r="AE4">
        <v>320</v>
      </c>
      <c r="AF4">
        <v>340</v>
      </c>
      <c r="AG4">
        <v>360</v>
      </c>
      <c r="AH4">
        <v>380</v>
      </c>
      <c r="AI4">
        <v>400</v>
      </c>
      <c r="AJ4">
        <v>420</v>
      </c>
      <c r="AK4">
        <v>440</v>
      </c>
      <c r="AL4">
        <v>460</v>
      </c>
      <c r="AM4">
        <v>480</v>
      </c>
      <c r="AN4">
        <v>500</v>
      </c>
      <c r="AO4">
        <v>520</v>
      </c>
      <c r="AP4">
        <v>540</v>
      </c>
      <c r="AQ4">
        <v>560</v>
      </c>
      <c r="AR4">
        <v>580</v>
      </c>
      <c r="AS4">
        <v>600</v>
      </c>
      <c r="AT4">
        <v>620</v>
      </c>
      <c r="AU4">
        <v>640</v>
      </c>
      <c r="AV4">
        <v>660</v>
      </c>
      <c r="AW4">
        <v>680</v>
      </c>
      <c r="AX4">
        <v>700</v>
      </c>
    </row>
    <row r="5" spans="1:75" x14ac:dyDescent="0.3">
      <c r="A5" t="s">
        <v>79</v>
      </c>
      <c r="C5">
        <v>0.43058272641519801</v>
      </c>
      <c r="D5" t="s">
        <v>86</v>
      </c>
      <c r="G5" t="s">
        <v>92</v>
      </c>
      <c r="I5">
        <v>0.3119715786275421</v>
      </c>
      <c r="J5">
        <v>0.50575597161173469</v>
      </c>
      <c r="K5">
        <v>0.18227244976072321</v>
      </c>
      <c r="L5" t="s">
        <v>86</v>
      </c>
      <c r="Q5" t="s">
        <v>92</v>
      </c>
      <c r="T5">
        <v>8.0460878771529705E-5</v>
      </c>
      <c r="U5">
        <v>8.8185839219340271E-5</v>
      </c>
      <c r="V5">
        <v>1.6292752316270838E-4</v>
      </c>
      <c r="W5">
        <v>3.5549671586749447E-4</v>
      </c>
      <c r="X5">
        <v>7.6729180687912441E-4</v>
      </c>
      <c r="Y5">
        <v>1.4967526088670074E-3</v>
      </c>
      <c r="Z5">
        <v>2.1297937353018364E-3</v>
      </c>
      <c r="AA5">
        <v>4.1187605670499651E-3</v>
      </c>
      <c r="AB5">
        <v>5.7563749205589406E-3</v>
      </c>
      <c r="AC5">
        <v>9.0273774767843026E-3</v>
      </c>
      <c r="AD5">
        <v>1.3175397408876348E-2</v>
      </c>
      <c r="AE5">
        <v>2.54329104388278E-2</v>
      </c>
      <c r="AF5">
        <v>4.6075082954498324E-2</v>
      </c>
      <c r="AG5">
        <v>6.5610892862463882E-2</v>
      </c>
      <c r="AH5">
        <v>8.240961443931405E-2</v>
      </c>
      <c r="AI5">
        <v>8.0222641051749394E-2</v>
      </c>
      <c r="AJ5">
        <v>8.471295017097856E-2</v>
      </c>
      <c r="AK5">
        <v>9.7233183955847111E-2</v>
      </c>
      <c r="AL5">
        <v>0.11069261289307068</v>
      </c>
      <c r="AM5">
        <v>0.10080435286656703</v>
      </c>
      <c r="AN5">
        <v>9.2501583288990899E-2</v>
      </c>
      <c r="AO5">
        <v>7.0662336442244345E-2</v>
      </c>
      <c r="AP5">
        <v>5.7549974701671135E-2</v>
      </c>
      <c r="AQ5">
        <v>2.9821061955788812E-2</v>
      </c>
      <c r="AR5">
        <v>1.2076989680544735E-2</v>
      </c>
      <c r="AS5">
        <v>5.0221770656399562E-3</v>
      </c>
      <c r="AT5">
        <v>2.0128157504646946E-3</v>
      </c>
      <c r="AU5">
        <v>0</v>
      </c>
      <c r="AV5">
        <v>0</v>
      </c>
      <c r="AW5">
        <v>0</v>
      </c>
      <c r="AX5">
        <v>0</v>
      </c>
    </row>
    <row r="6" spans="1:75" x14ac:dyDescent="0.3">
      <c r="E6">
        <v>1</v>
      </c>
      <c r="G6" t="s">
        <v>79</v>
      </c>
      <c r="I6">
        <v>350</v>
      </c>
      <c r="J6">
        <v>450</v>
      </c>
      <c r="K6">
        <v>550</v>
      </c>
      <c r="L6" s="9" t="s">
        <v>152</v>
      </c>
    </row>
    <row r="7" spans="1:75" x14ac:dyDescent="0.3">
      <c r="A7" t="s">
        <v>80</v>
      </c>
      <c r="E7">
        <v>431</v>
      </c>
      <c r="G7" t="s">
        <v>80</v>
      </c>
      <c r="S7" t="s">
        <v>80</v>
      </c>
      <c r="AU7" s="1" t="s">
        <v>93</v>
      </c>
      <c r="BW7" t="s">
        <v>153</v>
      </c>
    </row>
    <row r="8" spans="1:75" x14ac:dyDescent="0.3">
      <c r="B8" t="s">
        <v>87</v>
      </c>
      <c r="C8" t="s">
        <v>88</v>
      </c>
      <c r="D8" t="s">
        <v>153</v>
      </c>
      <c r="H8" t="s">
        <v>94</v>
      </c>
      <c r="I8" t="s">
        <v>95</v>
      </c>
      <c r="J8" t="s">
        <v>96</v>
      </c>
      <c r="K8" t="s">
        <v>97</v>
      </c>
      <c r="L8" t="s">
        <v>98</v>
      </c>
      <c r="M8" t="s">
        <v>99</v>
      </c>
      <c r="N8" t="s">
        <v>88</v>
      </c>
      <c r="O8" t="s">
        <v>153</v>
      </c>
      <c r="T8" t="s">
        <v>94</v>
      </c>
      <c r="U8" t="s">
        <v>96</v>
      </c>
      <c r="V8" t="s">
        <v>98</v>
      </c>
      <c r="W8" t="s">
        <v>100</v>
      </c>
      <c r="X8" t="s">
        <v>101</v>
      </c>
      <c r="Y8" t="s">
        <v>102</v>
      </c>
      <c r="Z8" t="s">
        <v>103</v>
      </c>
      <c r="AA8" t="s">
        <v>104</v>
      </c>
      <c r="AB8" t="s">
        <v>105</v>
      </c>
      <c r="AC8" t="s">
        <v>106</v>
      </c>
      <c r="AD8" t="s">
        <v>107</v>
      </c>
      <c r="AE8" t="s">
        <v>108</v>
      </c>
      <c r="AF8" t="s">
        <v>109</v>
      </c>
      <c r="AG8" t="s">
        <v>110</v>
      </c>
      <c r="AH8" t="s">
        <v>111</v>
      </c>
      <c r="AI8" t="s">
        <v>112</v>
      </c>
      <c r="AJ8" t="s">
        <v>113</v>
      </c>
      <c r="AK8" t="s">
        <v>114</v>
      </c>
      <c r="AL8" t="s">
        <v>115</v>
      </c>
      <c r="AM8" t="s">
        <v>116</v>
      </c>
      <c r="AN8" t="s">
        <v>117</v>
      </c>
      <c r="AO8" t="s">
        <v>118</v>
      </c>
      <c r="AP8" t="s">
        <v>119</v>
      </c>
      <c r="AQ8" t="s">
        <v>120</v>
      </c>
      <c r="AR8" t="s">
        <v>121</v>
      </c>
      <c r="AS8" t="s">
        <v>122</v>
      </c>
      <c r="AT8" t="s">
        <v>123</v>
      </c>
      <c r="AU8" t="s">
        <v>124</v>
      </c>
      <c r="AV8" t="s">
        <v>125</v>
      </c>
      <c r="AW8" t="s">
        <v>126</v>
      </c>
      <c r="AX8" t="s">
        <v>127</v>
      </c>
      <c r="AY8" t="s">
        <v>128</v>
      </c>
      <c r="AZ8" t="s">
        <v>129</v>
      </c>
      <c r="BA8" t="s">
        <v>130</v>
      </c>
      <c r="BB8" t="s">
        <v>131</v>
      </c>
      <c r="BC8" t="s">
        <v>132</v>
      </c>
      <c r="BD8" t="s">
        <v>133</v>
      </c>
      <c r="BE8" t="s">
        <v>134</v>
      </c>
      <c r="BF8" t="s">
        <v>135</v>
      </c>
      <c r="BG8" t="s">
        <v>136</v>
      </c>
      <c r="BH8" t="s">
        <v>137</v>
      </c>
      <c r="BI8" t="s">
        <v>138</v>
      </c>
      <c r="BJ8" t="s">
        <v>139</v>
      </c>
      <c r="BK8" t="s">
        <v>140</v>
      </c>
      <c r="BL8" t="s">
        <v>141</v>
      </c>
      <c r="BM8" t="s">
        <v>142</v>
      </c>
      <c r="BN8" t="s">
        <v>143</v>
      </c>
      <c r="BO8" t="s">
        <v>144</v>
      </c>
      <c r="BP8" t="s">
        <v>145</v>
      </c>
      <c r="BQ8" t="s">
        <v>146</v>
      </c>
      <c r="BR8" t="s">
        <v>147</v>
      </c>
      <c r="BS8" t="s">
        <v>148</v>
      </c>
      <c r="BT8" t="s">
        <v>149</v>
      </c>
      <c r="BU8" t="s">
        <v>150</v>
      </c>
      <c r="BV8" t="s">
        <v>151</v>
      </c>
      <c r="BW8" t="s">
        <v>76</v>
      </c>
    </row>
    <row r="9" spans="1:75" x14ac:dyDescent="0.3">
      <c r="D9" t="s">
        <v>154</v>
      </c>
      <c r="O9" t="s">
        <v>77</v>
      </c>
    </row>
    <row r="10" spans="1:75" x14ac:dyDescent="0.3">
      <c r="A10">
        <v>0</v>
      </c>
      <c r="B10">
        <f t="shared" ref="B10:B50" si="1">A10/$C$5</f>
        <v>0</v>
      </c>
      <c r="C10" s="1">
        <f>2.14*B10^2-2.53*B10+1</f>
        <v>1</v>
      </c>
      <c r="D10">
        <f>C10+3</f>
        <v>4</v>
      </c>
      <c r="G10">
        <v>0</v>
      </c>
      <c r="H10">
        <f>G10/$I$4</f>
        <v>0</v>
      </c>
      <c r="I10" s="1">
        <f>2.14*H10^2-2.53*H10+1</f>
        <v>1</v>
      </c>
      <c r="J10">
        <f>G10/$J$4</f>
        <v>0</v>
      </c>
      <c r="K10" s="1">
        <f>2.14*J10^2-2.53*J10+1</f>
        <v>1</v>
      </c>
      <c r="L10">
        <f>G10/$K$4</f>
        <v>0</v>
      </c>
      <c r="M10" s="1">
        <f>2.14*L10^2-2.53*L10+1</f>
        <v>1</v>
      </c>
      <c r="N10">
        <f>I10*$I$5+K10*$J$5+M10*$K$5</f>
        <v>1</v>
      </c>
      <c r="O10">
        <f>N10+2</f>
        <v>3</v>
      </c>
      <c r="S10">
        <v>0</v>
      </c>
      <c r="T10" s="1">
        <f>S10/($T$4/1000)</f>
        <v>0</v>
      </c>
      <c r="U10" s="1">
        <f>S10/($U$4/1000)</f>
        <v>0</v>
      </c>
      <c r="V10" s="1">
        <f>S10/($V$4/1000)</f>
        <v>0</v>
      </c>
      <c r="W10" s="1">
        <f>S10/($W$4/1000)</f>
        <v>0</v>
      </c>
      <c r="X10" s="1">
        <f>S10/($X$4/1000)</f>
        <v>0</v>
      </c>
      <c r="Y10" s="1">
        <f>S10/($Y$4/1000)</f>
        <v>0</v>
      </c>
      <c r="Z10" s="1">
        <f>S10/($Z$4/1000)</f>
        <v>0</v>
      </c>
      <c r="AA10" s="1">
        <f>S10/($AA$4/1000)</f>
        <v>0</v>
      </c>
      <c r="AB10" s="1">
        <f>S10/($AB$4/1000)</f>
        <v>0</v>
      </c>
      <c r="AC10" s="1">
        <f>S10/($AC$4/1000)</f>
        <v>0</v>
      </c>
      <c r="AD10" s="1">
        <f>S10/($AD$4/1000)</f>
        <v>0</v>
      </c>
      <c r="AE10" s="1">
        <f>S10/($AE$4/1000)</f>
        <v>0</v>
      </c>
      <c r="AF10" s="1">
        <f>S10/($AF$4/1000)</f>
        <v>0</v>
      </c>
      <c r="AG10" s="1">
        <f>S10/($AG$4/1000)</f>
        <v>0</v>
      </c>
      <c r="AH10" s="1">
        <f>S10/($AH$4/1000)</f>
        <v>0</v>
      </c>
      <c r="AI10" s="1">
        <f>S10/($AI$4/1000)</f>
        <v>0</v>
      </c>
      <c r="AJ10" s="1">
        <f>S10/($AJ$4/1000)</f>
        <v>0</v>
      </c>
      <c r="AK10" s="1">
        <f>S10/($AK$4/1000)</f>
        <v>0</v>
      </c>
      <c r="AL10" s="1">
        <f>S10/($AL$4/1000)</f>
        <v>0</v>
      </c>
      <c r="AM10" s="1">
        <f>S10/($AM$4/1000)</f>
        <v>0</v>
      </c>
      <c r="AN10" s="1">
        <f>S10/($AN$4/1000)</f>
        <v>0</v>
      </c>
      <c r="AO10" s="1">
        <f>S10/($AO$4/1000)</f>
        <v>0</v>
      </c>
      <c r="AP10" s="1">
        <f>S10/($AP$4/1000)</f>
        <v>0</v>
      </c>
      <c r="AQ10" s="1">
        <f>S10/($AQ$4/1000)</f>
        <v>0</v>
      </c>
      <c r="AR10" s="1">
        <f>S10/($AR$4/1000)</f>
        <v>0</v>
      </c>
      <c r="AS10" s="1">
        <f>S10/($AS$4/1000)</f>
        <v>0</v>
      </c>
      <c r="AT10" s="1">
        <f>S10/($AT$4/1000)</f>
        <v>0</v>
      </c>
      <c r="AU10" s="1">
        <f t="shared" ref="AU10:BU17" si="2">2.14*T10^2-2.53*T10+1</f>
        <v>1</v>
      </c>
      <c r="AV10" s="1">
        <f t="shared" si="2"/>
        <v>1</v>
      </c>
      <c r="AW10" s="1">
        <f t="shared" si="2"/>
        <v>1</v>
      </c>
      <c r="AX10" s="1">
        <f t="shared" si="2"/>
        <v>1</v>
      </c>
      <c r="AY10" s="1">
        <f t="shared" si="2"/>
        <v>1</v>
      </c>
      <c r="AZ10" s="1">
        <f t="shared" si="2"/>
        <v>1</v>
      </c>
      <c r="BA10" s="1">
        <f t="shared" si="2"/>
        <v>1</v>
      </c>
      <c r="BB10" s="1">
        <f t="shared" si="2"/>
        <v>1</v>
      </c>
      <c r="BC10" s="1">
        <f t="shared" si="2"/>
        <v>1</v>
      </c>
      <c r="BD10" s="1">
        <f t="shared" si="2"/>
        <v>1</v>
      </c>
      <c r="BE10" s="1">
        <f t="shared" si="2"/>
        <v>1</v>
      </c>
      <c r="BF10" s="1">
        <f t="shared" si="2"/>
        <v>1</v>
      </c>
      <c r="BG10" s="1">
        <f t="shared" si="2"/>
        <v>1</v>
      </c>
      <c r="BH10" s="1">
        <f t="shared" si="2"/>
        <v>1</v>
      </c>
      <c r="BI10" s="1">
        <f t="shared" si="2"/>
        <v>1</v>
      </c>
      <c r="BJ10" s="1">
        <f t="shared" si="2"/>
        <v>1</v>
      </c>
      <c r="BK10" s="1">
        <f t="shared" si="2"/>
        <v>1</v>
      </c>
      <c r="BL10" s="1">
        <f t="shared" si="2"/>
        <v>1</v>
      </c>
      <c r="BM10" s="1">
        <f t="shared" si="2"/>
        <v>1</v>
      </c>
      <c r="BN10" s="1">
        <f t="shared" si="2"/>
        <v>1</v>
      </c>
      <c r="BO10" s="1">
        <f t="shared" si="2"/>
        <v>1</v>
      </c>
      <c r="BP10" s="1">
        <f t="shared" si="2"/>
        <v>1</v>
      </c>
      <c r="BQ10" s="1">
        <f t="shared" si="2"/>
        <v>1</v>
      </c>
      <c r="BR10" s="1">
        <f t="shared" si="2"/>
        <v>1</v>
      </c>
      <c r="BS10" s="1">
        <f t="shared" si="2"/>
        <v>1</v>
      </c>
      <c r="BT10" s="1">
        <f t="shared" si="2"/>
        <v>1</v>
      </c>
      <c r="BU10" s="1">
        <f t="shared" si="2"/>
        <v>1</v>
      </c>
      <c r="BV10" s="1">
        <f>AU10*$T$5+AV10*$U$5+AW10*$V$5+AX10*$W$5+AY10*$X$5+AZ10*$Y$5+BA10*$Z$5+BB10*$AA$5+BC10*$AB$5+BD10*$AC$5+BE10*$AD$5+BF10*$AE$5+BG10*$AF$5+BH10*$AG$5+BI10*$AH$5+BJ10*$AI$5+BK10*$AJ$5+BL10*$AK$5+BM10*$AL$5+BN10*$AM$5+BO10*$AN$5+BP10*$AO$5+BQ10*$AP$5+BR10*$AQ$5+BS10*$AR$5+BT10*$AS$5+BU10*$AT$5</f>
        <v>1</v>
      </c>
      <c r="BW10" s="1">
        <f>BV10+1</f>
        <v>2</v>
      </c>
    </row>
    <row r="11" spans="1:75" x14ac:dyDescent="0.3">
      <c r="A11">
        <v>5.0000000000000044E-2</v>
      </c>
      <c r="B11">
        <f t="shared" si="1"/>
        <v>0.11612170422226029</v>
      </c>
      <c r="C11" s="1">
        <f t="shared" ref="C11:C15" si="3">2.14*B11^2-2.53*B11+1</f>
        <v>0.7350683837274532</v>
      </c>
      <c r="D11">
        <f t="shared" ref="D11:D50" si="4">C11+3</f>
        <v>3.7350683837274534</v>
      </c>
      <c r="G11">
        <v>5.0000000000000044E-2</v>
      </c>
      <c r="H11">
        <f t="shared" ref="H11:H50" si="5">G11/$I$4</f>
        <v>0.14285714285714299</v>
      </c>
      <c r="I11" s="1">
        <f t="shared" ref="I11:I14" si="6">2.14*H11^2-2.53*H11+1</f>
        <v>0.68224489795918353</v>
      </c>
      <c r="J11">
        <f t="shared" ref="J11:J50" si="7">G11/$J$4</f>
        <v>0.1111111111111112</v>
      </c>
      <c r="K11" s="1">
        <f t="shared" ref="K11:K15" si="8">2.14*J11^2-2.53*J11+1</f>
        <v>0.74530864197530855</v>
      </c>
      <c r="L11">
        <f t="shared" ref="L11:L50" si="9">G11/$K$4</f>
        <v>9.0909090909090981E-2</v>
      </c>
      <c r="M11" s="1">
        <f t="shared" ref="M11:M17" si="10">2.14*L11^2-2.53*L11+1</f>
        <v>0.78768595041322298</v>
      </c>
      <c r="N11">
        <f t="shared" ref="N11:N50" si="11">I11*$I$5+K11*$J$5+M11*$K$5</f>
        <v>0.73335876202367922</v>
      </c>
      <c r="O11">
        <f t="shared" ref="O11:O50" si="12">N11+2</f>
        <v>2.7333587620236792</v>
      </c>
      <c r="S11">
        <v>5.0000000000000044E-2</v>
      </c>
      <c r="T11" s="1">
        <f t="shared" ref="T11:T50" si="13">S11/($T$4/1000)</f>
        <v>0.50000000000000044</v>
      </c>
      <c r="U11" s="1">
        <f t="shared" ref="U11:U50" si="14">S11/($U$4/1000)</f>
        <v>0.41666666666666707</v>
      </c>
      <c r="V11" s="1">
        <f t="shared" ref="V11:V50" si="15">S11/($V$4/1000)</f>
        <v>0.35714285714285743</v>
      </c>
      <c r="W11" s="1">
        <f t="shared" ref="W11:W50" si="16">S11/($W$4/1000)</f>
        <v>0.31250000000000028</v>
      </c>
      <c r="X11" s="1">
        <f t="shared" ref="X11:X50" si="17">S11/($X$4/1000)</f>
        <v>0.27777777777777801</v>
      </c>
      <c r="Y11" s="1">
        <f t="shared" ref="Y11:Y50" si="18">S11/($Y$4/1000)</f>
        <v>0.25000000000000022</v>
      </c>
      <c r="Z11" s="1">
        <f t="shared" ref="Z11:Z50" si="19">S11/($Z$4/1000)</f>
        <v>0.22727272727272749</v>
      </c>
      <c r="AA11" s="1">
        <f t="shared" ref="AA11:AA50" si="20">S11/($AA$4/1000)</f>
        <v>0.20833333333333354</v>
      </c>
      <c r="AB11" s="1">
        <f t="shared" ref="AB11:AB50" si="21">S11/($AB$4/1000)</f>
        <v>0.19230769230769248</v>
      </c>
      <c r="AC11" s="1">
        <f t="shared" ref="AC11:AC50" si="22">S11/($AC$4/1000)</f>
        <v>0.17857142857142871</v>
      </c>
      <c r="AD11" s="1">
        <f t="shared" ref="AD11:AD50" si="23">S11/($AD$4/1000)</f>
        <v>0.16666666666666682</v>
      </c>
      <c r="AE11" s="1">
        <f t="shared" ref="AE11:AE50" si="24">S11/($AE$4/1000)</f>
        <v>0.15625000000000014</v>
      </c>
      <c r="AF11" s="1">
        <f t="shared" ref="AF11:AF50" si="25">S11/($AF$4/1000)</f>
        <v>0.14705882352941188</v>
      </c>
      <c r="AG11" s="1">
        <f t="shared" ref="AG11:AG50" si="26">S11/($AG$4/1000)</f>
        <v>0.13888888888888901</v>
      </c>
      <c r="AH11" s="1">
        <f t="shared" ref="AH11:AH50" si="27">S11/($AH$4/1000)</f>
        <v>0.13157894736842116</v>
      </c>
      <c r="AI11" s="1">
        <f t="shared" ref="AI11:AI50" si="28">S11/($AI$4/1000)</f>
        <v>0.12500000000000011</v>
      </c>
      <c r="AJ11" s="1">
        <f t="shared" ref="AJ11:AJ50" si="29">S11/($AJ$4/1000)</f>
        <v>0.11904761904761915</v>
      </c>
      <c r="AK11" s="1">
        <f t="shared" ref="AK11:AK50" si="30">S11/($AK$4/1000)</f>
        <v>0.11363636363636374</v>
      </c>
      <c r="AL11" s="1">
        <f t="shared" ref="AL11:AL50" si="31">S11/($AL$4/1000)</f>
        <v>0.10869565217391314</v>
      </c>
      <c r="AM11" s="1">
        <f t="shared" ref="AM11:AM50" si="32">S11/($AM$4/1000)</f>
        <v>0.10416666666666677</v>
      </c>
      <c r="AN11" s="1">
        <f t="shared" ref="AN11:AN50" si="33">S11/($AN$4/1000)</f>
        <v>0.10000000000000009</v>
      </c>
      <c r="AO11" s="1">
        <f t="shared" ref="AO11:AO50" si="34">S11/($AO$4/1000)</f>
        <v>9.6153846153846242E-2</v>
      </c>
      <c r="AP11" s="1">
        <f t="shared" ref="AP11:AP50" si="35">S11/($AP$4/1000)</f>
        <v>9.2592592592592671E-2</v>
      </c>
      <c r="AQ11" s="1">
        <f t="shared" ref="AQ11:AQ50" si="36">S11/($AQ$4/1000)</f>
        <v>8.9285714285714357E-2</v>
      </c>
      <c r="AR11" s="1">
        <f t="shared" ref="AR11:AR50" si="37">S11/($AR$4/1000)</f>
        <v>8.6206896551724227E-2</v>
      </c>
      <c r="AS11" s="1">
        <f t="shared" ref="AS11:AS50" si="38">S11/($AS$4/1000)</f>
        <v>8.3333333333333412E-2</v>
      </c>
      <c r="AT11" s="1">
        <f t="shared" ref="AT11:AT50" si="39">S11/($AT$4/1000)</f>
        <v>8.0645161290322648E-2</v>
      </c>
      <c r="AU11" s="1">
        <f>2.14*T11^2-2.53*T11+1</f>
        <v>0.27</v>
      </c>
      <c r="AV11" s="1">
        <f>2.14*U11^2-2.53*U11+1</f>
        <v>0.31736111111111098</v>
      </c>
      <c r="AW11" s="1">
        <f>2.14*V11^2-2.53*V11+1</f>
        <v>0.36938775510204058</v>
      </c>
      <c r="AX11" s="1">
        <f t="shared" si="2"/>
        <v>0.41835937499999964</v>
      </c>
      <c r="AY11" s="1">
        <f t="shared" si="2"/>
        <v>0.46234567901234547</v>
      </c>
      <c r="AZ11" s="1">
        <f t="shared" si="2"/>
        <v>0.50124999999999975</v>
      </c>
      <c r="BA11" s="1">
        <f t="shared" si="2"/>
        <v>0.53553719008264433</v>
      </c>
      <c r="BB11" s="1">
        <f t="shared" si="2"/>
        <v>0.56579861111111085</v>
      </c>
      <c r="BC11" s="1">
        <f t="shared" si="2"/>
        <v>0.59260355029585776</v>
      </c>
      <c r="BD11" s="1">
        <f t="shared" si="2"/>
        <v>0.61645408163265281</v>
      </c>
      <c r="BE11" s="1">
        <f t="shared" si="2"/>
        <v>0.63777777777777755</v>
      </c>
      <c r="BF11" s="1">
        <f t="shared" si="2"/>
        <v>0.65693359374999982</v>
      </c>
      <c r="BG11" s="1">
        <f t="shared" si="2"/>
        <v>0.67422145328719707</v>
      </c>
      <c r="BH11" s="1">
        <f t="shared" si="2"/>
        <v>0.68989197530864177</v>
      </c>
      <c r="BI11" s="1">
        <f t="shared" si="2"/>
        <v>0.70415512465373942</v>
      </c>
      <c r="BJ11" s="1">
        <f t="shared" si="2"/>
        <v>0.71718749999999987</v>
      </c>
      <c r="BK11" s="1">
        <f t="shared" si="2"/>
        <v>0.72913832199546458</v>
      </c>
      <c r="BL11" s="1">
        <f t="shared" si="2"/>
        <v>0.74013429752066096</v>
      </c>
      <c r="BM11" s="1">
        <f t="shared" si="2"/>
        <v>0.75028355387523615</v>
      </c>
      <c r="BN11" s="1">
        <f t="shared" si="2"/>
        <v>0.75967881944444426</v>
      </c>
      <c r="BO11" s="1">
        <f t="shared" si="2"/>
        <v>0.76839999999999975</v>
      </c>
      <c r="BP11" s="1">
        <f t="shared" si="2"/>
        <v>0.77651627218934893</v>
      </c>
      <c r="BQ11" s="1">
        <f t="shared" si="2"/>
        <v>0.78408779149519869</v>
      </c>
      <c r="BR11" s="1">
        <f t="shared" si="2"/>
        <v>0.79116709183673462</v>
      </c>
      <c r="BS11" s="1">
        <f t="shared" si="2"/>
        <v>0.79780023781212828</v>
      </c>
      <c r="BT11" s="1">
        <f t="shared" si="2"/>
        <v>0.80402777777777756</v>
      </c>
      <c r="BU11" s="1">
        <f t="shared" si="2"/>
        <v>0.80988553590010393</v>
      </c>
      <c r="BV11" s="1">
        <f t="shared" ref="BV11:BV50" si="40">AU11*$T$5+AV11*$U$5+AW11*$V$5+AX11*$W$5+AY11*$X$5+AZ11*$Y$5+BA11*$Z$5+BB11*$AA$5+BC11*$AB$5+BD11*$AC$5+BE11*$AD$5+BF11*$AE$5+BG11*$AF$5+BH11*$AG$5+BI11*$AH$5+BJ11*$AI$5+BK11*$AJ$5+BL11*$AK$5+BM11*$AL$5+BN11*$AM$5+BO11*$AN$5+BP11*$AO$5+BQ11*$AP$5+BR11*$AQ$5+BS11*$AR$5+BT11*$AS$5+BU11*$AT$5</f>
        <v>0.73414692346837285</v>
      </c>
      <c r="BW11" s="1">
        <f t="shared" ref="BW11:BW50" si="41">BV11+1</f>
        <v>1.7341469234683728</v>
      </c>
    </row>
    <row r="12" spans="1:75" x14ac:dyDescent="0.3">
      <c r="A12">
        <v>0.10000000000000009</v>
      </c>
      <c r="B12">
        <f t="shared" si="1"/>
        <v>0.23224340844452057</v>
      </c>
      <c r="C12" s="1">
        <f t="shared" si="3"/>
        <v>0.52784935827444979</v>
      </c>
      <c r="D12">
        <f t="shared" si="4"/>
        <v>3.5278493582744499</v>
      </c>
      <c r="G12">
        <v>0.10000000000000009</v>
      </c>
      <c r="H12">
        <f t="shared" si="5"/>
        <v>0.28571428571428598</v>
      </c>
      <c r="I12" s="1">
        <f t="shared" si="6"/>
        <v>0.45183673469387731</v>
      </c>
      <c r="J12">
        <f t="shared" si="7"/>
        <v>0.2222222222222224</v>
      </c>
      <c r="K12" s="1">
        <f t="shared" si="8"/>
        <v>0.5434567901234566</v>
      </c>
      <c r="L12">
        <f t="shared" si="9"/>
        <v>0.18181818181818196</v>
      </c>
      <c r="M12" s="1">
        <f t="shared" si="10"/>
        <v>0.61074380165289233</v>
      </c>
      <c r="N12">
        <f t="shared" si="11"/>
        <v>0.52713850522569605</v>
      </c>
      <c r="O12">
        <f t="shared" si="12"/>
        <v>2.5271385052256958</v>
      </c>
      <c r="S12">
        <v>0.10000000000000009</v>
      </c>
      <c r="T12">
        <f t="shared" si="13"/>
        <v>1.0000000000000009</v>
      </c>
      <c r="U12">
        <f t="shared" si="14"/>
        <v>0.83333333333333415</v>
      </c>
      <c r="V12">
        <f t="shared" si="15"/>
        <v>0.71428571428571486</v>
      </c>
      <c r="W12" s="1">
        <f t="shared" si="16"/>
        <v>0.62500000000000056</v>
      </c>
      <c r="X12" s="1">
        <f t="shared" si="17"/>
        <v>0.55555555555555602</v>
      </c>
      <c r="Y12" s="1">
        <f t="shared" si="18"/>
        <v>0.50000000000000044</v>
      </c>
      <c r="Z12" s="1">
        <f t="shared" si="19"/>
        <v>0.45454545454545497</v>
      </c>
      <c r="AA12" s="1">
        <f t="shared" si="20"/>
        <v>0.41666666666666707</v>
      </c>
      <c r="AB12" s="1">
        <f t="shared" si="21"/>
        <v>0.38461538461538497</v>
      </c>
      <c r="AC12" s="1">
        <f t="shared" si="22"/>
        <v>0.35714285714285743</v>
      </c>
      <c r="AD12" s="1">
        <f t="shared" si="23"/>
        <v>0.33333333333333365</v>
      </c>
      <c r="AE12" s="1">
        <f t="shared" si="24"/>
        <v>0.31250000000000028</v>
      </c>
      <c r="AF12" s="1">
        <f t="shared" si="25"/>
        <v>0.29411764705882376</v>
      </c>
      <c r="AG12" s="1">
        <f t="shared" si="26"/>
        <v>0.27777777777777801</v>
      </c>
      <c r="AH12" s="1">
        <f t="shared" si="27"/>
        <v>0.26315789473684231</v>
      </c>
      <c r="AI12" s="1">
        <f t="shared" si="28"/>
        <v>0.25000000000000022</v>
      </c>
      <c r="AJ12" s="1">
        <f t="shared" si="29"/>
        <v>0.2380952380952383</v>
      </c>
      <c r="AK12" s="1">
        <f t="shared" si="30"/>
        <v>0.22727272727272749</v>
      </c>
      <c r="AL12" s="1">
        <f t="shared" si="31"/>
        <v>0.21739130434782628</v>
      </c>
      <c r="AM12" s="1">
        <f t="shared" si="32"/>
        <v>0.20833333333333354</v>
      </c>
      <c r="AN12" s="1">
        <f t="shared" si="33"/>
        <v>0.20000000000000018</v>
      </c>
      <c r="AO12" s="1">
        <f t="shared" si="34"/>
        <v>0.19230769230769248</v>
      </c>
      <c r="AP12" s="1">
        <f t="shared" si="35"/>
        <v>0.18518518518518534</v>
      </c>
      <c r="AQ12" s="1">
        <f t="shared" si="36"/>
        <v>0.17857142857142871</v>
      </c>
      <c r="AR12" s="1">
        <f t="shared" si="37"/>
        <v>0.17241379310344845</v>
      </c>
      <c r="AS12" s="1">
        <f t="shared" si="38"/>
        <v>0.16666666666666682</v>
      </c>
      <c r="AT12" s="1">
        <f t="shared" si="39"/>
        <v>0.1612903225806453</v>
      </c>
      <c r="AU12">
        <f>$C$4+0.29*EXP(-0.6*T12)*COS(2.3*PI()*(T12-0.16))+0.15*EXP(-0.9*T12)</f>
        <v>0.65553700024032724</v>
      </c>
      <c r="AV12">
        <f>$C$4+0.29*EXP(-0.6*U12)*COS(2.3*PI()*(U12-0.16))+0.15*EXP(-0.9*U12)</f>
        <v>0.5366569759606683</v>
      </c>
      <c r="AW12">
        <f>$C$4+0.29*EXP(-0.6*V12)*COS(2.3*PI()*(V12-0.16))+0.15*EXP(-0.9*V12)</f>
        <v>0.39512583232690679</v>
      </c>
      <c r="AX12" s="1">
        <f t="shared" si="2"/>
        <v>0.25468750000000007</v>
      </c>
      <c r="AY12" s="1">
        <f t="shared" si="2"/>
        <v>0.25493827160493843</v>
      </c>
      <c r="AZ12" s="1">
        <f t="shared" si="2"/>
        <v>0.27</v>
      </c>
      <c r="BA12" s="1">
        <f t="shared" si="2"/>
        <v>0.29214876033057835</v>
      </c>
      <c r="BB12" s="1">
        <f t="shared" si="2"/>
        <v>0.31736111111111098</v>
      </c>
      <c r="BC12" s="1">
        <f t="shared" si="2"/>
        <v>0.34349112426035477</v>
      </c>
      <c r="BD12" s="1">
        <f t="shared" si="2"/>
        <v>0.36938775510204058</v>
      </c>
      <c r="BE12" s="1">
        <f t="shared" si="2"/>
        <v>0.39444444444444415</v>
      </c>
      <c r="BF12" s="1">
        <f t="shared" si="2"/>
        <v>0.41835937499999964</v>
      </c>
      <c r="BG12" s="1">
        <f t="shared" si="2"/>
        <v>0.44100346020761216</v>
      </c>
      <c r="BH12" s="1">
        <f t="shared" si="2"/>
        <v>0.46234567901234547</v>
      </c>
      <c r="BI12" s="1">
        <f t="shared" si="2"/>
        <v>0.48240997229916871</v>
      </c>
      <c r="BJ12" s="1">
        <f t="shared" si="2"/>
        <v>0.50124999999999975</v>
      </c>
      <c r="BK12" s="1">
        <f t="shared" si="2"/>
        <v>0.51893424036281144</v>
      </c>
      <c r="BL12" s="1">
        <f t="shared" si="2"/>
        <v>0.53553719008264433</v>
      </c>
      <c r="BM12" s="1">
        <f t="shared" si="2"/>
        <v>0.55113421550094488</v>
      </c>
      <c r="BN12" s="1">
        <f t="shared" si="2"/>
        <v>0.56579861111111085</v>
      </c>
      <c r="BO12" s="1">
        <f t="shared" si="2"/>
        <v>0.57959999999999967</v>
      </c>
      <c r="BP12" s="1">
        <f t="shared" si="2"/>
        <v>0.59260355029585776</v>
      </c>
      <c r="BQ12" s="1">
        <f t="shared" si="2"/>
        <v>0.60486968449931389</v>
      </c>
      <c r="BR12" s="1">
        <f t="shared" si="2"/>
        <v>0.61645408163265281</v>
      </c>
      <c r="BS12" s="1">
        <f t="shared" si="2"/>
        <v>0.62740784780023751</v>
      </c>
      <c r="BT12" s="1">
        <f t="shared" si="2"/>
        <v>0.63777777777777755</v>
      </c>
      <c r="BU12" s="1">
        <f t="shared" si="2"/>
        <v>0.64760665972944831</v>
      </c>
      <c r="BV12" s="1">
        <f t="shared" si="40"/>
        <v>0.52939385126263749</v>
      </c>
      <c r="BW12" s="1">
        <f t="shared" si="41"/>
        <v>1.5293938512626375</v>
      </c>
    </row>
    <row r="13" spans="1:75" x14ac:dyDescent="0.3">
      <c r="A13">
        <v>0.14999999999999991</v>
      </c>
      <c r="B13">
        <f t="shared" si="1"/>
        <v>0.34836511266678033</v>
      </c>
      <c r="C13" s="1">
        <f t="shared" si="3"/>
        <v>0.37834292364099031</v>
      </c>
      <c r="D13">
        <f t="shared" si="4"/>
        <v>3.3783429236409903</v>
      </c>
      <c r="G13">
        <v>0.14999999999999991</v>
      </c>
      <c r="H13">
        <f t="shared" si="5"/>
        <v>0.42857142857142833</v>
      </c>
      <c r="I13" s="1">
        <f t="shared" si="6"/>
        <v>0.30877551020408189</v>
      </c>
      <c r="J13">
        <f t="shared" si="7"/>
        <v>0.33333333333333315</v>
      </c>
      <c r="K13" s="1">
        <f t="shared" si="8"/>
        <v>0.39444444444444471</v>
      </c>
      <c r="L13">
        <f t="shared" si="9"/>
        <v>0.27272727272727254</v>
      </c>
      <c r="M13" s="1">
        <f t="shared" si="10"/>
        <v>0.4691735537190086</v>
      </c>
      <c r="N13">
        <f t="shared" si="11"/>
        <v>0.38133922960605121</v>
      </c>
      <c r="O13">
        <f t="shared" si="12"/>
        <v>2.3813392296060512</v>
      </c>
      <c r="S13">
        <v>0.14999999999999991</v>
      </c>
      <c r="T13">
        <f t="shared" si="13"/>
        <v>1.4999999999999991</v>
      </c>
      <c r="U13">
        <f t="shared" si="14"/>
        <v>1.2499999999999993</v>
      </c>
      <c r="V13">
        <f t="shared" si="15"/>
        <v>1.0714285714285707</v>
      </c>
      <c r="W13">
        <f t="shared" si="16"/>
        <v>0.93749999999999944</v>
      </c>
      <c r="X13">
        <f t="shared" si="17"/>
        <v>0.83333333333333282</v>
      </c>
      <c r="Y13">
        <f t="shared" si="18"/>
        <v>0.74999999999999956</v>
      </c>
      <c r="Z13">
        <f t="shared" si="19"/>
        <v>0.68181818181818143</v>
      </c>
      <c r="AA13" s="1">
        <f t="shared" si="20"/>
        <v>0.62499999999999967</v>
      </c>
      <c r="AB13" s="1">
        <f t="shared" si="21"/>
        <v>0.57692307692307654</v>
      </c>
      <c r="AC13" s="1">
        <f t="shared" si="22"/>
        <v>0.53571428571428537</v>
      </c>
      <c r="AD13" s="1">
        <f t="shared" si="23"/>
        <v>0.49999999999999972</v>
      </c>
      <c r="AE13" s="1">
        <f t="shared" si="24"/>
        <v>0.46874999999999972</v>
      </c>
      <c r="AF13" s="1">
        <f t="shared" si="25"/>
        <v>0.441176470588235</v>
      </c>
      <c r="AG13" s="1">
        <f t="shared" si="26"/>
        <v>0.41666666666666641</v>
      </c>
      <c r="AH13" s="1">
        <f t="shared" si="27"/>
        <v>0.39473684210526294</v>
      </c>
      <c r="AI13" s="1">
        <f t="shared" si="28"/>
        <v>0.37499999999999978</v>
      </c>
      <c r="AJ13" s="1">
        <f t="shared" si="29"/>
        <v>0.35714285714285693</v>
      </c>
      <c r="AK13" s="1">
        <f t="shared" si="30"/>
        <v>0.34090909090909072</v>
      </c>
      <c r="AL13" s="1">
        <f t="shared" si="31"/>
        <v>0.32608695652173891</v>
      </c>
      <c r="AM13" s="1">
        <f t="shared" si="32"/>
        <v>0.31249999999999983</v>
      </c>
      <c r="AN13" s="1">
        <f t="shared" si="33"/>
        <v>0.29999999999999982</v>
      </c>
      <c r="AO13" s="1">
        <f t="shared" si="34"/>
        <v>0.28846153846153827</v>
      </c>
      <c r="AP13" s="1">
        <f t="shared" si="35"/>
        <v>0.27777777777777757</v>
      </c>
      <c r="AQ13" s="1">
        <f t="shared" si="36"/>
        <v>0.26785714285714268</v>
      </c>
      <c r="AR13" s="1">
        <f t="shared" si="37"/>
        <v>0.25862068965517226</v>
      </c>
      <c r="AS13" s="1">
        <f t="shared" si="38"/>
        <v>0.24999999999999986</v>
      </c>
      <c r="AT13" s="1">
        <f t="shared" si="39"/>
        <v>0.24193548387096761</v>
      </c>
      <c r="AU13">
        <f t="shared" ref="AU13:BJ36" si="42">$C$4+0.29*EXP(-0.6*T13)*COS(2.3*PI()*(T13-0.16))+0.15*EXP(-0.9*T13)</f>
        <v>0.36388561111871531</v>
      </c>
      <c r="AV13">
        <f t="shared" si="42"/>
        <v>0.48469970394486539</v>
      </c>
      <c r="AW13">
        <f t="shared" si="42"/>
        <v>0.64175801757008433</v>
      </c>
      <c r="AX13">
        <f t="shared" si="42"/>
        <v>0.63353237374460902</v>
      </c>
      <c r="AY13">
        <f t="shared" si="42"/>
        <v>0.53665697596066697</v>
      </c>
      <c r="AZ13">
        <f t="shared" si="42"/>
        <v>0.43508239722832492</v>
      </c>
      <c r="BA13">
        <f t="shared" si="42"/>
        <v>0.36444170536718329</v>
      </c>
      <c r="BB13" s="1">
        <f t="shared" si="2"/>
        <v>0.25468750000000018</v>
      </c>
      <c r="BC13" s="1">
        <f t="shared" si="2"/>
        <v>0.25266272189349137</v>
      </c>
      <c r="BD13" s="1">
        <f t="shared" si="2"/>
        <v>0.25880102040816355</v>
      </c>
      <c r="BE13" s="1">
        <f t="shared" si="2"/>
        <v>0.27000000000000024</v>
      </c>
      <c r="BF13" s="1">
        <f t="shared" si="2"/>
        <v>0.28427734375000036</v>
      </c>
      <c r="BG13" s="1">
        <f t="shared" si="2"/>
        <v>0.30034602076124606</v>
      </c>
      <c r="BH13" s="1">
        <f t="shared" si="2"/>
        <v>0.3173611111111112</v>
      </c>
      <c r="BI13" s="1">
        <f t="shared" si="2"/>
        <v>0.33476454293628832</v>
      </c>
      <c r="BJ13" s="1">
        <f t="shared" si="2"/>
        <v>0.35218750000000032</v>
      </c>
      <c r="BK13" s="1">
        <f t="shared" si="2"/>
        <v>0.36938775510204114</v>
      </c>
      <c r="BL13" s="1">
        <f t="shared" si="2"/>
        <v>0.38620867768595069</v>
      </c>
      <c r="BM13" s="1">
        <f t="shared" si="2"/>
        <v>0.40255198487712696</v>
      </c>
      <c r="BN13" s="1">
        <f t="shared" si="2"/>
        <v>0.41835937500000031</v>
      </c>
      <c r="BO13" s="1">
        <f t="shared" si="2"/>
        <v>0.43360000000000032</v>
      </c>
      <c r="BP13" s="1">
        <f t="shared" si="2"/>
        <v>0.44826183431952704</v>
      </c>
      <c r="BQ13" s="1">
        <f t="shared" si="2"/>
        <v>0.46234567901234602</v>
      </c>
      <c r="BR13" s="1">
        <f t="shared" si="2"/>
        <v>0.47586096938775546</v>
      </c>
      <c r="BS13" s="1">
        <f t="shared" si="2"/>
        <v>0.48882282996432846</v>
      </c>
      <c r="BT13" s="1">
        <f t="shared" si="2"/>
        <v>0.5012500000000002</v>
      </c>
      <c r="BU13" s="1">
        <f t="shared" si="2"/>
        <v>0.51316337148803348</v>
      </c>
      <c r="BV13" s="1">
        <f t="shared" si="40"/>
        <v>0.38598263948414036</v>
      </c>
      <c r="BW13" s="1">
        <f t="shared" si="41"/>
        <v>1.3859826394841404</v>
      </c>
    </row>
    <row r="14" spans="1:75" x14ac:dyDescent="0.3">
      <c r="A14">
        <v>0.19999999999999996</v>
      </c>
      <c r="B14">
        <f t="shared" si="1"/>
        <v>0.46448681688904064</v>
      </c>
      <c r="C14" s="1">
        <f t="shared" si="3"/>
        <v>0.28654907982707356</v>
      </c>
      <c r="D14">
        <f t="shared" si="4"/>
        <v>3.2865490798270738</v>
      </c>
      <c r="G14">
        <v>0.19999999999999996</v>
      </c>
      <c r="H14" s="1">
        <f t="shared" si="5"/>
        <v>0.57142857142857129</v>
      </c>
      <c r="I14" s="1">
        <f t="shared" si="6"/>
        <v>0.25306122448979607</v>
      </c>
      <c r="J14">
        <f t="shared" si="7"/>
        <v>0.44444444444444431</v>
      </c>
      <c r="K14" s="1">
        <f t="shared" si="8"/>
        <v>0.29827160493827187</v>
      </c>
      <c r="L14">
        <f t="shared" si="9"/>
        <v>0.36363636363636354</v>
      </c>
      <c r="M14" s="1">
        <f t="shared" si="10"/>
        <v>0.36297520661157034</v>
      </c>
      <c r="N14">
        <f t="shared" si="11"/>
        <v>0.29596093516474326</v>
      </c>
      <c r="O14">
        <f t="shared" si="12"/>
        <v>2.2959609351647434</v>
      </c>
      <c r="S14">
        <v>0.19999999999999996</v>
      </c>
      <c r="T14">
        <f t="shared" si="13"/>
        <v>1.9999999999999996</v>
      </c>
      <c r="U14">
        <f t="shared" si="14"/>
        <v>1.6666666666666663</v>
      </c>
      <c r="V14">
        <f t="shared" si="15"/>
        <v>1.4285714285714282</v>
      </c>
      <c r="W14">
        <f t="shared" si="16"/>
        <v>1.2499999999999998</v>
      </c>
      <c r="X14">
        <f t="shared" si="17"/>
        <v>1.1111111111111109</v>
      </c>
      <c r="Y14">
        <f t="shared" si="18"/>
        <v>0.99999999999999978</v>
      </c>
      <c r="Z14">
        <f t="shared" si="19"/>
        <v>0.90909090909090884</v>
      </c>
      <c r="AA14">
        <f t="shared" si="20"/>
        <v>0.83333333333333315</v>
      </c>
      <c r="AB14">
        <f t="shared" si="21"/>
        <v>0.76923076923076905</v>
      </c>
      <c r="AC14">
        <f t="shared" si="22"/>
        <v>0.71428571428571408</v>
      </c>
      <c r="AD14">
        <f t="shared" si="23"/>
        <v>0.66666666666666652</v>
      </c>
      <c r="AE14" s="1">
        <f t="shared" si="24"/>
        <v>0.62499999999999989</v>
      </c>
      <c r="AF14" s="1">
        <f t="shared" si="25"/>
        <v>0.58823529411764686</v>
      </c>
      <c r="AG14" s="1">
        <f t="shared" si="26"/>
        <v>0.55555555555555547</v>
      </c>
      <c r="AH14" s="1">
        <f t="shared" si="27"/>
        <v>0.52631578947368407</v>
      </c>
      <c r="AI14" s="1">
        <f t="shared" si="28"/>
        <v>0.49999999999999989</v>
      </c>
      <c r="AJ14" s="1">
        <f t="shared" si="29"/>
        <v>0.47619047619047611</v>
      </c>
      <c r="AK14" s="1">
        <f t="shared" si="30"/>
        <v>0.45454545454545442</v>
      </c>
      <c r="AL14" s="1">
        <f t="shared" si="31"/>
        <v>0.43478260869565205</v>
      </c>
      <c r="AM14" s="1">
        <f t="shared" si="32"/>
        <v>0.41666666666666657</v>
      </c>
      <c r="AN14" s="1">
        <f t="shared" si="33"/>
        <v>0.39999999999999991</v>
      </c>
      <c r="AO14" s="1">
        <f t="shared" si="34"/>
        <v>0.38461538461538453</v>
      </c>
      <c r="AP14" s="1">
        <f t="shared" si="35"/>
        <v>0.37037037037037024</v>
      </c>
      <c r="AQ14" s="1">
        <f t="shared" si="36"/>
        <v>0.35714285714285704</v>
      </c>
      <c r="AR14" s="1">
        <f t="shared" si="37"/>
        <v>0.34482758620689652</v>
      </c>
      <c r="AS14" s="1">
        <f t="shared" si="38"/>
        <v>0.33333333333333326</v>
      </c>
      <c r="AT14" s="1">
        <f t="shared" si="39"/>
        <v>0.32258064516129026</v>
      </c>
      <c r="AU14">
        <f t="shared" si="42"/>
        <v>0.52896412542544313</v>
      </c>
      <c r="AV14">
        <f t="shared" si="42"/>
        <v>0.46088764402338234</v>
      </c>
      <c r="AW14">
        <f t="shared" si="42"/>
        <v>0.36150316526430659</v>
      </c>
      <c r="AX14">
        <f t="shared" si="42"/>
        <v>0.48469970394486506</v>
      </c>
      <c r="AY14">
        <f t="shared" si="42"/>
        <v>0.61797986669565907</v>
      </c>
      <c r="AZ14">
        <f t="shared" si="42"/>
        <v>0.65553700024032713</v>
      </c>
      <c r="BA14">
        <f t="shared" si="42"/>
        <v>0.61351489955152227</v>
      </c>
      <c r="BB14">
        <f t="shared" si="42"/>
        <v>0.53665697596066719</v>
      </c>
      <c r="BC14">
        <f t="shared" si="42"/>
        <v>0.45826419719776146</v>
      </c>
      <c r="BD14">
        <f t="shared" si="42"/>
        <v>0.39512583232690601</v>
      </c>
      <c r="BE14">
        <f t="shared" si="42"/>
        <v>0.35258105061331968</v>
      </c>
      <c r="BF14" s="1">
        <f t="shared" si="2"/>
        <v>0.25468750000000018</v>
      </c>
      <c r="BG14" s="1">
        <f t="shared" si="2"/>
        <v>0.25224913494809698</v>
      </c>
      <c r="BH14" s="1">
        <f t="shared" si="2"/>
        <v>0.25493827160493854</v>
      </c>
      <c r="BI14" s="1">
        <f t="shared" si="2"/>
        <v>0.26121883656509715</v>
      </c>
      <c r="BJ14" s="1">
        <f t="shared" si="2"/>
        <v>0.27000000000000013</v>
      </c>
      <c r="BK14" s="1">
        <f t="shared" si="2"/>
        <v>0.28049886621315201</v>
      </c>
      <c r="BL14" s="1">
        <f t="shared" si="2"/>
        <v>0.29214876033057857</v>
      </c>
      <c r="BM14" s="1">
        <f t="shared" si="2"/>
        <v>0.30453686200378094</v>
      </c>
      <c r="BN14" s="1">
        <f t="shared" si="2"/>
        <v>0.31736111111111143</v>
      </c>
      <c r="BO14" s="1">
        <f t="shared" si="2"/>
        <v>0.33040000000000003</v>
      </c>
      <c r="BP14" s="1">
        <f t="shared" si="2"/>
        <v>0.34349112426035522</v>
      </c>
      <c r="BQ14" s="1">
        <f t="shared" si="2"/>
        <v>0.35651577503429377</v>
      </c>
      <c r="BR14" s="1">
        <f t="shared" si="2"/>
        <v>0.36938775510204103</v>
      </c>
      <c r="BS14" s="1">
        <f t="shared" si="2"/>
        <v>0.3820451843043996</v>
      </c>
      <c r="BT14" s="1">
        <f t="shared" si="2"/>
        <v>0.3944444444444446</v>
      </c>
      <c r="BU14" s="1">
        <f t="shared" si="2"/>
        <v>0.40655567117585856</v>
      </c>
      <c r="BV14" s="1">
        <f t="shared" si="40"/>
        <v>0.30580116433594629</v>
      </c>
      <c r="BW14" s="1">
        <f t="shared" si="41"/>
        <v>1.3058011643359464</v>
      </c>
    </row>
    <row r="15" spans="1:75" x14ac:dyDescent="0.3">
      <c r="A15">
        <v>0.25</v>
      </c>
      <c r="B15">
        <f t="shared" si="1"/>
        <v>0.5806085211113009</v>
      </c>
      <c r="C15" s="1">
        <f t="shared" si="3"/>
        <v>0.25246782683269997</v>
      </c>
      <c r="D15">
        <f t="shared" si="4"/>
        <v>3.2524678268326999</v>
      </c>
      <c r="G15">
        <v>0.25</v>
      </c>
      <c r="H15">
        <f t="shared" si="5"/>
        <v>0.7142857142857143</v>
      </c>
      <c r="I15">
        <f>$C$4+0.29*EXP(-0.6*H15)*COS(2.3*PI()*(H15-0.16))+0.15*EXP(-0.9*H15)</f>
        <v>0.39512583232690612</v>
      </c>
      <c r="J15" s="1">
        <f t="shared" si="7"/>
        <v>0.55555555555555558</v>
      </c>
      <c r="K15" s="1">
        <f t="shared" si="8"/>
        <v>0.25493827160493854</v>
      </c>
      <c r="L15">
        <f t="shared" si="9"/>
        <v>0.45454545454545453</v>
      </c>
      <c r="M15" s="1">
        <f t="shared" si="10"/>
        <v>0.29214876033057857</v>
      </c>
      <c r="N15">
        <f t="shared" si="11"/>
        <v>0.30545525316413136</v>
      </c>
      <c r="O15">
        <f t="shared" si="12"/>
        <v>2.3054552531641312</v>
      </c>
      <c r="S15">
        <v>0.25</v>
      </c>
      <c r="T15">
        <f t="shared" si="13"/>
        <v>2.5</v>
      </c>
      <c r="U15">
        <f t="shared" si="14"/>
        <v>2.0833333333333335</v>
      </c>
      <c r="V15">
        <f t="shared" si="15"/>
        <v>1.7857142857142856</v>
      </c>
      <c r="W15">
        <f t="shared" si="16"/>
        <v>1.5625</v>
      </c>
      <c r="X15">
        <f t="shared" si="17"/>
        <v>1.3888888888888888</v>
      </c>
      <c r="Y15">
        <f t="shared" si="18"/>
        <v>1.25</v>
      </c>
      <c r="Z15">
        <f t="shared" si="19"/>
        <v>1.1363636363636365</v>
      </c>
      <c r="AA15">
        <f t="shared" si="20"/>
        <v>1.0416666666666667</v>
      </c>
      <c r="AB15">
        <f t="shared" si="21"/>
        <v>0.96153846153846145</v>
      </c>
      <c r="AC15">
        <f t="shared" si="22"/>
        <v>0.89285714285714279</v>
      </c>
      <c r="AD15">
        <f t="shared" si="23"/>
        <v>0.83333333333333337</v>
      </c>
      <c r="AE15">
        <f t="shared" si="24"/>
        <v>0.78125</v>
      </c>
      <c r="AF15">
        <f t="shared" si="25"/>
        <v>0.73529411764705876</v>
      </c>
      <c r="AG15">
        <f t="shared" si="26"/>
        <v>0.69444444444444442</v>
      </c>
      <c r="AH15">
        <f t="shared" si="27"/>
        <v>0.65789473684210531</v>
      </c>
      <c r="AI15" s="1">
        <f t="shared" si="28"/>
        <v>0.625</v>
      </c>
      <c r="AJ15" s="1">
        <f t="shared" si="29"/>
        <v>0.59523809523809523</v>
      </c>
      <c r="AK15" s="1">
        <f t="shared" si="30"/>
        <v>0.56818181818181823</v>
      </c>
      <c r="AL15" s="1">
        <f t="shared" si="31"/>
        <v>0.54347826086956519</v>
      </c>
      <c r="AM15" s="1">
        <f t="shared" si="32"/>
        <v>0.52083333333333337</v>
      </c>
      <c r="AN15" s="1">
        <f t="shared" si="33"/>
        <v>0.5</v>
      </c>
      <c r="AO15" s="1">
        <f t="shared" si="34"/>
        <v>0.48076923076923073</v>
      </c>
      <c r="AP15" s="1">
        <f t="shared" si="35"/>
        <v>0.46296296296296291</v>
      </c>
      <c r="AQ15" s="1">
        <f t="shared" si="36"/>
        <v>0.4464285714285714</v>
      </c>
      <c r="AR15" s="1">
        <f t="shared" si="37"/>
        <v>0.43103448275862072</v>
      </c>
      <c r="AS15" s="1">
        <f t="shared" si="38"/>
        <v>0.41666666666666669</v>
      </c>
      <c r="AT15" s="1">
        <f t="shared" si="39"/>
        <v>0.40322580645161293</v>
      </c>
      <c r="AU15">
        <f t="shared" si="42"/>
        <v>0.43138193823081811</v>
      </c>
      <c r="AV15">
        <f t="shared" si="42"/>
        <v>0.48175169911677423</v>
      </c>
      <c r="AW15">
        <f t="shared" si="42"/>
        <v>0.53688416399364869</v>
      </c>
      <c r="AX15">
        <f t="shared" si="42"/>
        <v>0.38959119476607385</v>
      </c>
      <c r="AY15">
        <f t="shared" si="42"/>
        <v>0.37423086828326291</v>
      </c>
      <c r="AZ15">
        <f t="shared" si="42"/>
        <v>0.48469970394486478</v>
      </c>
      <c r="BA15">
        <f t="shared" si="42"/>
        <v>0.59806645098443567</v>
      </c>
      <c r="BB15">
        <f t="shared" si="42"/>
        <v>0.65238769072264735</v>
      </c>
      <c r="BC15">
        <f t="shared" si="42"/>
        <v>0.64573577584465514</v>
      </c>
      <c r="BD15">
        <f t="shared" si="42"/>
        <v>0.59960934843353775</v>
      </c>
      <c r="BE15">
        <f t="shared" si="42"/>
        <v>0.53665697596066753</v>
      </c>
      <c r="BF15">
        <f t="shared" si="42"/>
        <v>0.47305570295268357</v>
      </c>
      <c r="BG15">
        <f t="shared" si="42"/>
        <v>0.41802285368808273</v>
      </c>
      <c r="BH15">
        <f t="shared" si="42"/>
        <v>0.37558872302378421</v>
      </c>
      <c r="BI15">
        <f t="shared" si="42"/>
        <v>0.34653965154512439</v>
      </c>
      <c r="BJ15" s="1">
        <f t="shared" si="2"/>
        <v>0.25468750000000018</v>
      </c>
      <c r="BK15" s="1">
        <f t="shared" si="2"/>
        <v>0.25226757369614516</v>
      </c>
      <c r="BL15" s="1">
        <f t="shared" si="2"/>
        <v>0.2533574380165291</v>
      </c>
      <c r="BM15" s="1">
        <f t="shared" si="2"/>
        <v>0.25708884688090761</v>
      </c>
      <c r="BN15" s="1">
        <f t="shared" si="2"/>
        <v>0.26280381944444464</v>
      </c>
      <c r="BO15" s="1">
        <f t="shared" si="2"/>
        <v>0.27000000000000013</v>
      </c>
      <c r="BP15" s="1">
        <f t="shared" si="2"/>
        <v>0.27829142011834329</v>
      </c>
      <c r="BQ15" s="1">
        <f t="shared" si="2"/>
        <v>0.2873799725651579</v>
      </c>
      <c r="BR15" s="1">
        <f t="shared" si="2"/>
        <v>0.29703443877551039</v>
      </c>
      <c r="BS15" s="1">
        <f t="shared" si="2"/>
        <v>0.30707491082045202</v>
      </c>
      <c r="BT15" s="1">
        <f t="shared" si="2"/>
        <v>0.3173611111111112</v>
      </c>
      <c r="BU15" s="1">
        <f t="shared" si="2"/>
        <v>0.32778355879292409</v>
      </c>
      <c r="BV15" s="1">
        <f t="shared" si="40"/>
        <v>0.30335505291178777</v>
      </c>
      <c r="BW15" s="1">
        <f t="shared" si="41"/>
        <v>1.3033550529117877</v>
      </c>
    </row>
    <row r="16" spans="1:75" x14ac:dyDescent="0.3">
      <c r="A16">
        <v>0.30000000000000004</v>
      </c>
      <c r="B16">
        <f t="shared" si="1"/>
        <v>0.69673022533356121</v>
      </c>
      <c r="C16">
        <f>$C$4+0.29*EXP(-0.6*B16)*COS(2.3*PI()*(B16-0.16))+0.15*EXP(-0.9*B16)</f>
        <v>0.37771966354280878</v>
      </c>
      <c r="D16">
        <f t="shared" si="4"/>
        <v>3.3777196635428086</v>
      </c>
      <c r="G16">
        <v>0.30000000000000004</v>
      </c>
      <c r="H16">
        <f t="shared" si="5"/>
        <v>0.85714285714285732</v>
      </c>
      <c r="I16">
        <f t="shared" ref="I16:M50" si="43">$C$4+0.29*EXP(-0.6*H16)*COS(2.3*PI()*(H16-0.16))+0.15*EXP(-0.9*H16)</f>
        <v>0.56372328004461936</v>
      </c>
      <c r="J16">
        <f t="shared" si="7"/>
        <v>0.66666666666666674</v>
      </c>
      <c r="K16">
        <f t="shared" si="43"/>
        <v>0.35258105061331979</v>
      </c>
      <c r="L16">
        <f t="shared" si="9"/>
        <v>0.54545454545454553</v>
      </c>
      <c r="M16" s="1">
        <f t="shared" si="10"/>
        <v>0.25669421487603317</v>
      </c>
      <c r="N16">
        <f t="shared" si="11"/>
        <v>0.40097389679430173</v>
      </c>
      <c r="O16">
        <f t="shared" si="12"/>
        <v>2.4009738967943015</v>
      </c>
      <c r="S16">
        <v>0.30000000000000004</v>
      </c>
      <c r="T16">
        <f t="shared" si="13"/>
        <v>3.0000000000000004</v>
      </c>
      <c r="U16">
        <f t="shared" si="14"/>
        <v>2.5000000000000004</v>
      </c>
      <c r="V16">
        <f t="shared" si="15"/>
        <v>2.1428571428571428</v>
      </c>
      <c r="W16">
        <f t="shared" si="16"/>
        <v>1.8750000000000002</v>
      </c>
      <c r="X16">
        <f t="shared" si="17"/>
        <v>1.666666666666667</v>
      </c>
      <c r="Y16">
        <f t="shared" si="18"/>
        <v>1.5000000000000002</v>
      </c>
      <c r="Z16">
        <f t="shared" si="19"/>
        <v>1.3636363636363638</v>
      </c>
      <c r="AA16">
        <f t="shared" si="20"/>
        <v>1.2500000000000002</v>
      </c>
      <c r="AB16">
        <f t="shared" si="21"/>
        <v>1.153846153846154</v>
      </c>
      <c r="AC16">
        <f t="shared" si="22"/>
        <v>1.0714285714285714</v>
      </c>
      <c r="AD16">
        <f t="shared" si="23"/>
        <v>1.0000000000000002</v>
      </c>
      <c r="AE16">
        <f t="shared" si="24"/>
        <v>0.93750000000000011</v>
      </c>
      <c r="AF16">
        <f t="shared" si="25"/>
        <v>0.88235294117647067</v>
      </c>
      <c r="AG16">
        <f t="shared" si="26"/>
        <v>0.83333333333333348</v>
      </c>
      <c r="AH16">
        <f t="shared" si="27"/>
        <v>0.78947368421052644</v>
      </c>
      <c r="AI16">
        <f t="shared" si="28"/>
        <v>0.75000000000000011</v>
      </c>
      <c r="AJ16">
        <f t="shared" si="29"/>
        <v>0.71428571428571441</v>
      </c>
      <c r="AK16">
        <f t="shared" si="30"/>
        <v>0.68181818181818188</v>
      </c>
      <c r="AL16">
        <f t="shared" si="31"/>
        <v>0.65217391304347838</v>
      </c>
      <c r="AM16" s="1">
        <f t="shared" si="32"/>
        <v>0.62500000000000011</v>
      </c>
      <c r="AN16" s="1">
        <f t="shared" si="33"/>
        <v>0.60000000000000009</v>
      </c>
      <c r="AO16" s="1">
        <f t="shared" si="34"/>
        <v>0.57692307692307698</v>
      </c>
      <c r="AP16" s="1">
        <f t="shared" si="35"/>
        <v>0.55555555555555558</v>
      </c>
      <c r="AQ16" s="1">
        <f t="shared" si="36"/>
        <v>0.5357142857142857</v>
      </c>
      <c r="AR16" s="1">
        <f t="shared" si="37"/>
        <v>0.51724137931034497</v>
      </c>
      <c r="AS16" s="1">
        <f t="shared" si="38"/>
        <v>0.50000000000000011</v>
      </c>
      <c r="AT16" s="1">
        <f t="shared" si="39"/>
        <v>0.48387096774193555</v>
      </c>
      <c r="AU16">
        <f t="shared" si="42"/>
        <v>0.44428389686215386</v>
      </c>
      <c r="AV16">
        <f t="shared" si="42"/>
        <v>0.43138193823081833</v>
      </c>
      <c r="AW16">
        <f t="shared" si="42"/>
        <v>0.44565346329584898</v>
      </c>
      <c r="AX16">
        <f t="shared" si="42"/>
        <v>0.55948301650035015</v>
      </c>
      <c r="AY16">
        <f t="shared" si="42"/>
        <v>0.46088764402338289</v>
      </c>
      <c r="AZ16">
        <f t="shared" si="42"/>
        <v>0.36388561111871565</v>
      </c>
      <c r="BA16">
        <f t="shared" si="42"/>
        <v>0.38743155431657295</v>
      </c>
      <c r="BB16">
        <f t="shared" si="42"/>
        <v>0.4846997039448645</v>
      </c>
      <c r="BC16">
        <f t="shared" si="42"/>
        <v>0.58254884474640534</v>
      </c>
      <c r="BD16">
        <f t="shared" si="42"/>
        <v>0.6417580175700841</v>
      </c>
      <c r="BE16">
        <f t="shared" si="42"/>
        <v>0.65553700024032713</v>
      </c>
      <c r="BF16">
        <f t="shared" si="42"/>
        <v>0.63353237374460947</v>
      </c>
      <c r="BG16">
        <f t="shared" si="42"/>
        <v>0.58975560094044743</v>
      </c>
      <c r="BH16">
        <f t="shared" si="42"/>
        <v>0.53665697596066764</v>
      </c>
      <c r="BI16">
        <f t="shared" si="42"/>
        <v>0.48323437390130464</v>
      </c>
      <c r="BJ16">
        <f t="shared" si="42"/>
        <v>0.43508239722832565</v>
      </c>
      <c r="BK16">
        <f t="shared" ref="BD16:BS32" si="44">$C$4+0.29*EXP(-0.6*AJ16)*COS(2.3*PI()*(AJ16-0.16))+0.15*EXP(-0.9*AJ16)</f>
        <v>0.39512583232690623</v>
      </c>
      <c r="BL16">
        <f t="shared" si="44"/>
        <v>0.36444170536718362</v>
      </c>
      <c r="BM16">
        <f t="shared" si="44"/>
        <v>0.34294646695935183</v>
      </c>
      <c r="BN16" s="1">
        <f t="shared" si="2"/>
        <v>0.25468750000000007</v>
      </c>
      <c r="BO16" s="1">
        <f t="shared" si="2"/>
        <v>0.25240000000000029</v>
      </c>
      <c r="BP16" s="1">
        <f t="shared" si="2"/>
        <v>0.25266272189349126</v>
      </c>
      <c r="BQ16" s="1">
        <f t="shared" si="2"/>
        <v>0.25493827160493854</v>
      </c>
      <c r="BR16" s="1">
        <f t="shared" si="2"/>
        <v>0.25880102040816344</v>
      </c>
      <c r="BS16" s="1">
        <f t="shared" si="2"/>
        <v>0.26391200951248528</v>
      </c>
      <c r="BT16" s="1">
        <f t="shared" si="2"/>
        <v>0.27000000000000013</v>
      </c>
      <c r="BU16" s="1">
        <f t="shared" si="2"/>
        <v>0.27684703433922997</v>
      </c>
      <c r="BV16" s="1">
        <f t="shared" si="40"/>
        <v>0.37630597345115058</v>
      </c>
      <c r="BW16" s="1">
        <f t="shared" si="41"/>
        <v>1.3763059734511507</v>
      </c>
    </row>
    <row r="17" spans="1:75" x14ac:dyDescent="0.3">
      <c r="A17">
        <v>0.35000000000000009</v>
      </c>
      <c r="B17">
        <f t="shared" si="1"/>
        <v>0.81285192955582153</v>
      </c>
      <c r="C17">
        <f t="shared" ref="C17:C50" si="45">$C$4+0.29*EXP(-0.6*B17)*COS(2.3*PI()*(B17-0.16))+0.15*EXP(-0.9*B17)</f>
        <v>0.51205963717149638</v>
      </c>
      <c r="D17">
        <f t="shared" si="4"/>
        <v>3.5120596371714963</v>
      </c>
      <c r="G17">
        <v>0.35000000000000009</v>
      </c>
      <c r="H17">
        <f t="shared" si="5"/>
        <v>1.0000000000000002</v>
      </c>
      <c r="I17">
        <f t="shared" si="43"/>
        <v>0.65553700024032713</v>
      </c>
      <c r="J17">
        <f t="shared" si="7"/>
        <v>0.7777777777777779</v>
      </c>
      <c r="K17">
        <f t="shared" si="43"/>
        <v>0.46876822401812834</v>
      </c>
      <c r="L17" s="1">
        <f t="shared" si="9"/>
        <v>0.63636363636363646</v>
      </c>
      <c r="M17" s="1">
        <f t="shared" si="10"/>
        <v>0.25661157024793413</v>
      </c>
      <c r="N17">
        <f t="shared" si="11"/>
        <v>0.48836446095877095</v>
      </c>
      <c r="O17">
        <f t="shared" si="12"/>
        <v>2.488364460958771</v>
      </c>
      <c r="S17">
        <v>0.35000000000000009</v>
      </c>
      <c r="T17">
        <f t="shared" si="13"/>
        <v>3.5000000000000009</v>
      </c>
      <c r="U17">
        <f t="shared" si="14"/>
        <v>2.9166666666666674</v>
      </c>
      <c r="V17">
        <f t="shared" si="15"/>
        <v>2.5000000000000004</v>
      </c>
      <c r="W17">
        <f t="shared" si="16"/>
        <v>2.1875000000000004</v>
      </c>
      <c r="X17">
        <f t="shared" si="17"/>
        <v>1.9444444444444451</v>
      </c>
      <c r="Y17">
        <f t="shared" si="18"/>
        <v>1.7500000000000004</v>
      </c>
      <c r="Z17">
        <f t="shared" si="19"/>
        <v>1.5909090909090913</v>
      </c>
      <c r="AA17">
        <f t="shared" si="20"/>
        <v>1.4583333333333337</v>
      </c>
      <c r="AB17">
        <f t="shared" si="21"/>
        <v>1.3461538461538465</v>
      </c>
      <c r="AC17">
        <f t="shared" si="22"/>
        <v>1.2500000000000002</v>
      </c>
      <c r="AD17">
        <f t="shared" si="23"/>
        <v>1.166666666666667</v>
      </c>
      <c r="AE17">
        <f t="shared" si="24"/>
        <v>1.0937500000000002</v>
      </c>
      <c r="AF17">
        <f t="shared" si="25"/>
        <v>1.0294117647058825</v>
      </c>
      <c r="AG17">
        <f t="shared" si="26"/>
        <v>0.97222222222222254</v>
      </c>
      <c r="AH17">
        <f t="shared" si="27"/>
        <v>0.92105263157894757</v>
      </c>
      <c r="AI17">
        <f t="shared" si="28"/>
        <v>0.87500000000000022</v>
      </c>
      <c r="AJ17">
        <f t="shared" si="29"/>
        <v>0.83333333333333359</v>
      </c>
      <c r="AK17">
        <f t="shared" si="30"/>
        <v>0.79545454545454564</v>
      </c>
      <c r="AL17">
        <f t="shared" si="31"/>
        <v>0.76086956521739146</v>
      </c>
      <c r="AM17">
        <f t="shared" si="32"/>
        <v>0.72916666666666685</v>
      </c>
      <c r="AN17">
        <f t="shared" si="33"/>
        <v>0.70000000000000018</v>
      </c>
      <c r="AO17">
        <f t="shared" si="34"/>
        <v>0.67307692307692324</v>
      </c>
      <c r="AP17">
        <f t="shared" si="35"/>
        <v>0.64814814814814825</v>
      </c>
      <c r="AQ17" s="1">
        <f t="shared" si="36"/>
        <v>0.62500000000000011</v>
      </c>
      <c r="AR17" s="1">
        <f t="shared" si="37"/>
        <v>0.60344827586206917</v>
      </c>
      <c r="AS17" s="1">
        <f t="shared" si="38"/>
        <v>0.58333333333333348</v>
      </c>
      <c r="AT17" s="1">
        <f t="shared" si="39"/>
        <v>0.56451612903225823</v>
      </c>
      <c r="AU17">
        <f t="shared" si="42"/>
        <v>0.46465839112617269</v>
      </c>
      <c r="AV17">
        <f t="shared" si="42"/>
        <v>0.47411149045054435</v>
      </c>
      <c r="AW17">
        <f t="shared" si="42"/>
        <v>0.43138193823081833</v>
      </c>
      <c r="AX17">
        <f t="shared" si="42"/>
        <v>0.42166033749649051</v>
      </c>
      <c r="AY17">
        <f t="shared" si="42"/>
        <v>0.55058945854657126</v>
      </c>
      <c r="AZ17">
        <f t="shared" si="42"/>
        <v>0.51811421306716232</v>
      </c>
      <c r="BA17">
        <f t="shared" si="42"/>
        <v>0.40671917000727442</v>
      </c>
      <c r="BB17">
        <f t="shared" si="42"/>
        <v>0.35861018570151382</v>
      </c>
      <c r="BC17">
        <f t="shared" si="42"/>
        <v>0.39872671292732459</v>
      </c>
      <c r="BD17">
        <f t="shared" si="44"/>
        <v>0.4846997039448645</v>
      </c>
      <c r="BE17">
        <f t="shared" si="44"/>
        <v>0.57044328308195513</v>
      </c>
      <c r="BF17">
        <f t="shared" si="44"/>
        <v>0.62962282064810393</v>
      </c>
      <c r="BG17">
        <f t="shared" si="44"/>
        <v>0.65477767502912554</v>
      </c>
      <c r="BH17">
        <f t="shared" si="44"/>
        <v>0.64967978592749365</v>
      </c>
      <c r="BI17">
        <f t="shared" si="44"/>
        <v>0.62264529235060995</v>
      </c>
      <c r="BJ17">
        <f t="shared" si="44"/>
        <v>0.58249114405432478</v>
      </c>
      <c r="BK17">
        <f t="shared" si="44"/>
        <v>0.53665697596066775</v>
      </c>
      <c r="BL17">
        <f t="shared" si="44"/>
        <v>0.49064110130968186</v>
      </c>
      <c r="BM17">
        <f t="shared" si="44"/>
        <v>0.44809039309869614</v>
      </c>
      <c r="BN17">
        <f t="shared" si="44"/>
        <v>0.41114411305305182</v>
      </c>
      <c r="BO17">
        <f t="shared" si="44"/>
        <v>0.38082484721790877</v>
      </c>
      <c r="BP17">
        <f t="shared" si="44"/>
        <v>0.35738611741373866</v>
      </c>
      <c r="BQ17">
        <f t="shared" si="44"/>
        <v>0.34058785117187523</v>
      </c>
      <c r="BR17" s="1">
        <f t="shared" si="2"/>
        <v>0.25468750000000007</v>
      </c>
      <c r="BS17" s="1">
        <f t="shared" si="2"/>
        <v>0.25255648038049971</v>
      </c>
      <c r="BT17" s="1">
        <f t="shared" si="2"/>
        <v>0.25236111111111137</v>
      </c>
      <c r="BU17" s="1">
        <f t="shared" si="2"/>
        <v>0.25374609781477653</v>
      </c>
      <c r="BV17" s="1">
        <f t="shared" si="40"/>
        <v>0.48159486343724117</v>
      </c>
      <c r="BW17" s="1">
        <f t="shared" si="41"/>
        <v>1.4815948634372411</v>
      </c>
    </row>
    <row r="18" spans="1:75" x14ac:dyDescent="0.3">
      <c r="A18">
        <v>0.39999999999999991</v>
      </c>
      <c r="B18">
        <f t="shared" si="1"/>
        <v>0.92897363377808129</v>
      </c>
      <c r="C18">
        <f t="shared" si="45"/>
        <v>0.62813644003634395</v>
      </c>
      <c r="D18">
        <f t="shared" si="4"/>
        <v>3.6281364400363438</v>
      </c>
      <c r="G18">
        <v>0.39999999999999991</v>
      </c>
      <c r="H18">
        <f t="shared" si="5"/>
        <v>1.1428571428571426</v>
      </c>
      <c r="I18">
        <f t="shared" si="43"/>
        <v>0.59245021092337413</v>
      </c>
      <c r="J18">
        <f t="shared" si="7"/>
        <v>0.88888888888888862</v>
      </c>
      <c r="K18">
        <f t="shared" si="43"/>
        <v>0.5959620783382491</v>
      </c>
      <c r="L18">
        <f t="shared" si="9"/>
        <v>0.72727272727272707</v>
      </c>
      <c r="M18">
        <f t="shared" si="43"/>
        <v>0.40904916068752256</v>
      </c>
      <c r="N18">
        <f t="shared" si="11"/>
        <v>0.56079740012477763</v>
      </c>
      <c r="O18">
        <f t="shared" si="12"/>
        <v>2.5607974001247777</v>
      </c>
      <c r="S18">
        <v>0.39999999999999991</v>
      </c>
      <c r="T18">
        <f t="shared" si="13"/>
        <v>3.9999999999999991</v>
      </c>
      <c r="U18">
        <f t="shared" si="14"/>
        <v>3.3333333333333326</v>
      </c>
      <c r="V18">
        <f t="shared" si="15"/>
        <v>2.8571428571428563</v>
      </c>
      <c r="W18">
        <f t="shared" si="16"/>
        <v>2.4999999999999996</v>
      </c>
      <c r="X18">
        <f t="shared" si="17"/>
        <v>2.2222222222222219</v>
      </c>
      <c r="Y18">
        <f t="shared" si="18"/>
        <v>1.9999999999999996</v>
      </c>
      <c r="Z18">
        <f t="shared" si="19"/>
        <v>1.8181818181818177</v>
      </c>
      <c r="AA18">
        <f t="shared" si="20"/>
        <v>1.6666666666666663</v>
      </c>
      <c r="AB18">
        <f t="shared" si="21"/>
        <v>1.5384615384615381</v>
      </c>
      <c r="AC18">
        <f t="shared" si="22"/>
        <v>1.4285714285714282</v>
      </c>
      <c r="AD18">
        <f t="shared" si="23"/>
        <v>1.333333333333333</v>
      </c>
      <c r="AE18">
        <f t="shared" si="24"/>
        <v>1.2499999999999998</v>
      </c>
      <c r="AF18">
        <f t="shared" si="25"/>
        <v>1.1764705882352937</v>
      </c>
      <c r="AG18">
        <f t="shared" si="26"/>
        <v>1.1111111111111109</v>
      </c>
      <c r="AH18">
        <f t="shared" si="27"/>
        <v>1.0526315789473681</v>
      </c>
      <c r="AI18">
        <f t="shared" si="28"/>
        <v>0.99999999999999978</v>
      </c>
      <c r="AJ18">
        <f t="shared" si="29"/>
        <v>0.95238095238095222</v>
      </c>
      <c r="AK18">
        <f t="shared" si="30"/>
        <v>0.90909090909090884</v>
      </c>
      <c r="AL18">
        <f t="shared" si="31"/>
        <v>0.8695652173913041</v>
      </c>
      <c r="AM18">
        <f t="shared" si="32"/>
        <v>0.83333333333333315</v>
      </c>
      <c r="AN18">
        <f t="shared" si="33"/>
        <v>0.79999999999999982</v>
      </c>
      <c r="AO18">
        <f t="shared" si="34"/>
        <v>0.76923076923076905</v>
      </c>
      <c r="AP18">
        <f t="shared" si="35"/>
        <v>0.74074074074074048</v>
      </c>
      <c r="AQ18">
        <f t="shared" si="36"/>
        <v>0.71428571428571408</v>
      </c>
      <c r="AR18">
        <f t="shared" si="37"/>
        <v>0.68965517241379304</v>
      </c>
      <c r="AS18">
        <f t="shared" si="38"/>
        <v>0.66666666666666652</v>
      </c>
      <c r="AT18">
        <f t="shared" si="39"/>
        <v>0.64516129032258052</v>
      </c>
      <c r="AU18">
        <f t="shared" si="42"/>
        <v>0.42038435986501804</v>
      </c>
      <c r="AV18">
        <f t="shared" si="42"/>
        <v>0.42328039478380597</v>
      </c>
      <c r="AW18">
        <f t="shared" si="42"/>
        <v>0.49239726560141905</v>
      </c>
      <c r="AX18">
        <f t="shared" si="42"/>
        <v>0.43138193823081789</v>
      </c>
      <c r="AY18">
        <f t="shared" si="42"/>
        <v>0.4064432826193774</v>
      </c>
      <c r="AZ18">
        <f t="shared" si="42"/>
        <v>0.52896412542544313</v>
      </c>
      <c r="BA18">
        <f t="shared" si="42"/>
        <v>0.54943744543378481</v>
      </c>
      <c r="BB18">
        <f t="shared" si="42"/>
        <v>0.46088764402338234</v>
      </c>
      <c r="BC18">
        <f t="shared" si="42"/>
        <v>0.37749144107212113</v>
      </c>
      <c r="BD18">
        <f t="shared" si="44"/>
        <v>0.36150316526430659</v>
      </c>
      <c r="BE18">
        <f t="shared" si="44"/>
        <v>0.4080438666324494</v>
      </c>
      <c r="BF18">
        <f t="shared" si="44"/>
        <v>0.48469970394486506</v>
      </c>
      <c r="BG18">
        <f t="shared" si="44"/>
        <v>0.56084704386951301</v>
      </c>
      <c r="BH18">
        <f t="shared" si="44"/>
        <v>0.61797986669565907</v>
      </c>
      <c r="BI18">
        <f t="shared" si="44"/>
        <v>0.64924913350750213</v>
      </c>
      <c r="BJ18">
        <f t="shared" si="44"/>
        <v>0.65553700024032713</v>
      </c>
      <c r="BK18">
        <f t="shared" si="44"/>
        <v>0.64162255880573571</v>
      </c>
      <c r="BL18">
        <f t="shared" si="44"/>
        <v>0.61351489955152227</v>
      </c>
      <c r="BM18">
        <f t="shared" si="44"/>
        <v>0.57694061669886565</v>
      </c>
      <c r="BN18">
        <f t="shared" si="44"/>
        <v>0.53665697596066719</v>
      </c>
      <c r="BO18">
        <f t="shared" si="44"/>
        <v>0.49626226571280285</v>
      </c>
      <c r="BP18">
        <f t="shared" si="44"/>
        <v>0.45826419719776146</v>
      </c>
      <c r="BQ18">
        <f t="shared" si="44"/>
        <v>0.4242572093126144</v>
      </c>
      <c r="BR18">
        <f t="shared" si="44"/>
        <v>0.39512583232690601</v>
      </c>
      <c r="BS18">
        <f t="shared" si="44"/>
        <v>0.37123355045557616</v>
      </c>
      <c r="BT18">
        <f t="shared" ref="BT18:BU50" si="46">$C$4+0.29*EXP(-0.6*AS18)*COS(2.3*PI()*(AS18-0.16))+0.15*EXP(-0.9*AS18)</f>
        <v>0.35258105061331968</v>
      </c>
      <c r="BU18">
        <f t="shared" si="46"/>
        <v>0.33893064204367923</v>
      </c>
      <c r="BV18" s="1">
        <f t="shared" si="40"/>
        <v>0.55348784366358528</v>
      </c>
      <c r="BW18" s="1">
        <f t="shared" si="41"/>
        <v>1.5534878436635853</v>
      </c>
    </row>
    <row r="19" spans="1:75" x14ac:dyDescent="0.3">
      <c r="A19">
        <v>0.44999999999999996</v>
      </c>
      <c r="B19">
        <f t="shared" si="1"/>
        <v>1.0450953380003416</v>
      </c>
      <c r="C19">
        <f t="shared" si="45"/>
        <v>0.65150645576649613</v>
      </c>
      <c r="D19">
        <f t="shared" si="4"/>
        <v>3.651506455766496</v>
      </c>
      <c r="G19">
        <v>0.44999999999999996</v>
      </c>
      <c r="H19">
        <f t="shared" si="5"/>
        <v>1.2857142857142856</v>
      </c>
      <c r="I19">
        <f t="shared" si="43"/>
        <v>0.44911068671266546</v>
      </c>
      <c r="J19">
        <f t="shared" si="7"/>
        <v>0.99999999999999989</v>
      </c>
      <c r="K19">
        <f t="shared" si="43"/>
        <v>0.65553700024032713</v>
      </c>
      <c r="L19">
        <f t="shared" si="9"/>
        <v>0.81818181818181801</v>
      </c>
      <c r="M19">
        <f t="shared" si="43"/>
        <v>0.51854494158627173</v>
      </c>
      <c r="N19">
        <f t="shared" si="11"/>
        <v>0.56616797921019923</v>
      </c>
      <c r="O19">
        <f t="shared" si="12"/>
        <v>2.5661679792101992</v>
      </c>
      <c r="S19">
        <v>0.44999999999999996</v>
      </c>
      <c r="T19">
        <f t="shared" si="13"/>
        <v>4.4999999999999991</v>
      </c>
      <c r="U19">
        <f t="shared" si="14"/>
        <v>3.7499999999999996</v>
      </c>
      <c r="V19">
        <f t="shared" si="15"/>
        <v>3.2142857142857135</v>
      </c>
      <c r="W19">
        <f t="shared" si="16"/>
        <v>2.8124999999999996</v>
      </c>
      <c r="X19">
        <f t="shared" si="17"/>
        <v>2.5</v>
      </c>
      <c r="Y19">
        <f t="shared" si="18"/>
        <v>2.2499999999999996</v>
      </c>
      <c r="Z19">
        <f t="shared" si="19"/>
        <v>2.0454545454545454</v>
      </c>
      <c r="AA19">
        <f t="shared" si="20"/>
        <v>1.8749999999999998</v>
      </c>
      <c r="AB19">
        <f t="shared" si="21"/>
        <v>1.7307692307692306</v>
      </c>
      <c r="AC19">
        <f t="shared" si="22"/>
        <v>1.6071428571428568</v>
      </c>
      <c r="AD19">
        <f t="shared" si="23"/>
        <v>1.5</v>
      </c>
      <c r="AE19">
        <f t="shared" si="24"/>
        <v>1.4062499999999998</v>
      </c>
      <c r="AF19">
        <f t="shared" si="25"/>
        <v>1.3235294117647056</v>
      </c>
      <c r="AG19">
        <f t="shared" si="26"/>
        <v>1.25</v>
      </c>
      <c r="AH19">
        <f t="shared" si="27"/>
        <v>1.1842105263157894</v>
      </c>
      <c r="AI19">
        <f t="shared" si="28"/>
        <v>1.1249999999999998</v>
      </c>
      <c r="AJ19">
        <f t="shared" si="29"/>
        <v>1.0714285714285714</v>
      </c>
      <c r="AK19">
        <f t="shared" si="30"/>
        <v>1.0227272727272727</v>
      </c>
      <c r="AL19">
        <f t="shared" si="31"/>
        <v>0.97826086956521729</v>
      </c>
      <c r="AM19">
        <f t="shared" si="32"/>
        <v>0.93749999999999989</v>
      </c>
      <c r="AN19">
        <f t="shared" si="33"/>
        <v>0.89999999999999991</v>
      </c>
      <c r="AO19">
        <f t="shared" si="34"/>
        <v>0.86538461538461531</v>
      </c>
      <c r="AP19">
        <f t="shared" si="35"/>
        <v>0.83333333333333315</v>
      </c>
      <c r="AQ19">
        <f t="shared" si="36"/>
        <v>0.80357142857142838</v>
      </c>
      <c r="AR19">
        <f t="shared" si="37"/>
        <v>0.77586206896551724</v>
      </c>
      <c r="AS19">
        <f t="shared" si="38"/>
        <v>0.75</v>
      </c>
      <c r="AT19">
        <f t="shared" si="39"/>
        <v>0.72580645161290314</v>
      </c>
      <c r="AU19">
        <f t="shared" si="42"/>
        <v>0.46108587886135954</v>
      </c>
      <c r="AV19">
        <f t="shared" si="42"/>
        <v>0.46527957348058391</v>
      </c>
      <c r="AW19">
        <f t="shared" si="42"/>
        <v>0.40530203529287306</v>
      </c>
      <c r="AX19">
        <f t="shared" si="42"/>
        <v>0.50192785505688209</v>
      </c>
      <c r="AY19">
        <f t="shared" si="42"/>
        <v>0.43138193823081811</v>
      </c>
      <c r="AZ19">
        <f t="shared" si="42"/>
        <v>0.39703452518018384</v>
      </c>
      <c r="BA19">
        <f t="shared" si="42"/>
        <v>0.5045682614022009</v>
      </c>
      <c r="BB19">
        <f t="shared" si="42"/>
        <v>0.55948301650035015</v>
      </c>
      <c r="BC19">
        <f t="shared" si="42"/>
        <v>0.5062210268566788</v>
      </c>
      <c r="BD19">
        <f t="shared" si="44"/>
        <v>0.41757468254665991</v>
      </c>
      <c r="BE19">
        <f t="shared" si="44"/>
        <v>0.36388561111871554</v>
      </c>
      <c r="BF19">
        <f t="shared" si="44"/>
        <v>0.36742586106900355</v>
      </c>
      <c r="BG19">
        <f t="shared" si="44"/>
        <v>0.41571556666260612</v>
      </c>
      <c r="BH19">
        <f t="shared" si="44"/>
        <v>0.48469970394486478</v>
      </c>
      <c r="BI19">
        <f t="shared" si="44"/>
        <v>0.55309935181818559</v>
      </c>
      <c r="BJ19">
        <f t="shared" si="44"/>
        <v>0.60742862576112877</v>
      </c>
      <c r="BK19">
        <f t="shared" si="44"/>
        <v>0.6417580175700841</v>
      </c>
      <c r="BL19">
        <f t="shared" si="44"/>
        <v>0.65557297567968309</v>
      </c>
      <c r="BM19">
        <f t="shared" si="44"/>
        <v>0.65149619312910079</v>
      </c>
      <c r="BN19">
        <f t="shared" si="44"/>
        <v>0.63353237374460936</v>
      </c>
      <c r="BO19">
        <f t="shared" si="44"/>
        <v>0.6059338070497472</v>
      </c>
      <c r="BP19">
        <f t="shared" si="44"/>
        <v>0.57257195588025178</v>
      </c>
      <c r="BQ19">
        <f t="shared" si="44"/>
        <v>0.53665697596066719</v>
      </c>
      <c r="BR19">
        <f t="shared" si="44"/>
        <v>0.50066945487966696</v>
      </c>
      <c r="BS19">
        <f t="shared" si="44"/>
        <v>0.46640692676581824</v>
      </c>
      <c r="BT19">
        <f t="shared" si="46"/>
        <v>0.43508239722832542</v>
      </c>
      <c r="BU19">
        <f t="shared" si="46"/>
        <v>0.40743790466589319</v>
      </c>
      <c r="BV19" s="1">
        <f t="shared" si="40"/>
        <v>0.57576489997487967</v>
      </c>
      <c r="BW19" s="1">
        <f t="shared" si="41"/>
        <v>1.5757648999748797</v>
      </c>
    </row>
    <row r="20" spans="1:75" x14ac:dyDescent="0.3">
      <c r="A20">
        <v>0.5</v>
      </c>
      <c r="B20">
        <f t="shared" si="1"/>
        <v>1.1612170422226018</v>
      </c>
      <c r="C20">
        <f t="shared" si="45"/>
        <v>0.5756556747369983</v>
      </c>
      <c r="D20">
        <f t="shared" si="4"/>
        <v>3.5756556747369981</v>
      </c>
      <c r="G20">
        <v>0.5</v>
      </c>
      <c r="H20">
        <f t="shared" si="5"/>
        <v>1.4285714285714286</v>
      </c>
      <c r="I20">
        <f t="shared" si="43"/>
        <v>0.36150316526430648</v>
      </c>
      <c r="J20">
        <f t="shared" si="7"/>
        <v>1.1111111111111112</v>
      </c>
      <c r="K20">
        <f t="shared" si="43"/>
        <v>0.61797986669565896</v>
      </c>
      <c r="L20">
        <f t="shared" si="9"/>
        <v>0.90909090909090906</v>
      </c>
      <c r="M20">
        <f t="shared" si="43"/>
        <v>0.6135148995515225</v>
      </c>
      <c r="N20">
        <f t="shared" si="11"/>
        <v>0.53715258476947225</v>
      </c>
      <c r="O20">
        <f t="shared" si="12"/>
        <v>2.5371525847694723</v>
      </c>
      <c r="S20">
        <v>0.5</v>
      </c>
      <c r="T20">
        <f t="shared" si="13"/>
        <v>5</v>
      </c>
      <c r="U20">
        <f t="shared" si="14"/>
        <v>4.166666666666667</v>
      </c>
      <c r="V20">
        <f t="shared" si="15"/>
        <v>3.5714285714285712</v>
      </c>
      <c r="W20">
        <f t="shared" si="16"/>
        <v>3.125</v>
      </c>
      <c r="X20">
        <f t="shared" si="17"/>
        <v>2.7777777777777777</v>
      </c>
      <c r="Y20">
        <f t="shared" si="18"/>
        <v>2.5</v>
      </c>
      <c r="Z20">
        <f t="shared" si="19"/>
        <v>2.2727272727272729</v>
      </c>
      <c r="AA20">
        <f t="shared" si="20"/>
        <v>2.0833333333333335</v>
      </c>
      <c r="AB20">
        <f t="shared" si="21"/>
        <v>1.9230769230769229</v>
      </c>
      <c r="AC20">
        <f t="shared" si="22"/>
        <v>1.7857142857142856</v>
      </c>
      <c r="AD20">
        <f t="shared" si="23"/>
        <v>1.6666666666666667</v>
      </c>
      <c r="AE20">
        <f t="shared" si="24"/>
        <v>1.5625</v>
      </c>
      <c r="AF20">
        <f t="shared" si="25"/>
        <v>1.4705882352941175</v>
      </c>
      <c r="AG20">
        <f t="shared" si="26"/>
        <v>1.3888888888888888</v>
      </c>
      <c r="AH20">
        <f t="shared" si="27"/>
        <v>1.3157894736842106</v>
      </c>
      <c r="AI20">
        <f t="shared" si="28"/>
        <v>1.25</v>
      </c>
      <c r="AJ20">
        <f t="shared" si="29"/>
        <v>1.1904761904761905</v>
      </c>
      <c r="AK20">
        <f t="shared" si="30"/>
        <v>1.1363636363636365</v>
      </c>
      <c r="AL20">
        <f t="shared" si="31"/>
        <v>1.0869565217391304</v>
      </c>
      <c r="AM20">
        <f t="shared" si="32"/>
        <v>1.0416666666666667</v>
      </c>
      <c r="AN20">
        <f t="shared" si="33"/>
        <v>1</v>
      </c>
      <c r="AO20">
        <f t="shared" si="34"/>
        <v>0.96153846153846145</v>
      </c>
      <c r="AP20">
        <f t="shared" si="35"/>
        <v>0.92592592592592582</v>
      </c>
      <c r="AQ20">
        <f t="shared" si="36"/>
        <v>0.89285714285714279</v>
      </c>
      <c r="AR20">
        <f t="shared" si="37"/>
        <v>0.86206896551724144</v>
      </c>
      <c r="AS20">
        <f t="shared" si="38"/>
        <v>0.83333333333333337</v>
      </c>
      <c r="AT20">
        <f t="shared" si="39"/>
        <v>0.80645161290322587</v>
      </c>
      <c r="AU20">
        <f t="shared" si="42"/>
        <v>0.42746594589658893</v>
      </c>
      <c r="AV20">
        <f t="shared" si="42"/>
        <v>0.42397946295093636</v>
      </c>
      <c r="AW20">
        <f t="shared" si="42"/>
        <v>0.47517370778414714</v>
      </c>
      <c r="AX20">
        <f t="shared" si="42"/>
        <v>0.41051000986707142</v>
      </c>
      <c r="AY20">
        <f t="shared" si="42"/>
        <v>0.50598285047993885</v>
      </c>
      <c r="AZ20">
        <f t="shared" si="42"/>
        <v>0.43138193823081811</v>
      </c>
      <c r="BA20">
        <f t="shared" si="42"/>
        <v>0.39138131496879885</v>
      </c>
      <c r="BB20">
        <f t="shared" si="42"/>
        <v>0.48175169911677423</v>
      </c>
      <c r="BC20">
        <f t="shared" si="42"/>
        <v>0.55569257481913392</v>
      </c>
      <c r="BD20">
        <f t="shared" si="44"/>
        <v>0.53688416399364869</v>
      </c>
      <c r="BE20">
        <f t="shared" si="44"/>
        <v>0.46088764402338267</v>
      </c>
      <c r="BF20">
        <f t="shared" si="44"/>
        <v>0.38959119476607385</v>
      </c>
      <c r="BG20">
        <f t="shared" si="44"/>
        <v>0.35906082451951699</v>
      </c>
      <c r="BH20">
        <f t="shared" si="44"/>
        <v>0.37423086828326291</v>
      </c>
      <c r="BI20">
        <f t="shared" si="44"/>
        <v>0.42208429580680351</v>
      </c>
      <c r="BJ20">
        <f t="shared" si="44"/>
        <v>0.48469970394486478</v>
      </c>
      <c r="BK20">
        <f t="shared" si="44"/>
        <v>0.54673484676550999</v>
      </c>
      <c r="BL20">
        <f t="shared" si="44"/>
        <v>0.59806645098443567</v>
      </c>
      <c r="BM20">
        <f t="shared" si="44"/>
        <v>0.63366919998246007</v>
      </c>
      <c r="BN20">
        <f t="shared" si="44"/>
        <v>0.65238769072264735</v>
      </c>
      <c r="BO20">
        <f t="shared" si="44"/>
        <v>0.65553700024032702</v>
      </c>
      <c r="BP20">
        <f t="shared" si="44"/>
        <v>0.64573577584465514</v>
      </c>
      <c r="BQ20">
        <f t="shared" si="44"/>
        <v>0.62607733695485679</v>
      </c>
      <c r="BR20">
        <f t="shared" si="44"/>
        <v>0.59960934843353775</v>
      </c>
      <c r="BS20">
        <f t="shared" si="44"/>
        <v>0.56904872635197834</v>
      </c>
      <c r="BT20">
        <f t="shared" si="46"/>
        <v>0.53665697596066753</v>
      </c>
      <c r="BU20">
        <f t="shared" si="46"/>
        <v>0.50421529320583214</v>
      </c>
      <c r="BV20" s="1">
        <f t="shared" si="40"/>
        <v>0.55407319824442469</v>
      </c>
      <c r="BW20" s="1">
        <f t="shared" si="41"/>
        <v>1.5540731982444247</v>
      </c>
    </row>
    <row r="21" spans="1:75" x14ac:dyDescent="0.3">
      <c r="A21">
        <v>0.55000000000000004</v>
      </c>
      <c r="B21">
        <f t="shared" si="1"/>
        <v>1.277338746444862</v>
      </c>
      <c r="C21">
        <f t="shared" si="45"/>
        <v>0.45718184738311718</v>
      </c>
      <c r="D21">
        <f t="shared" si="4"/>
        <v>3.4571818473831173</v>
      </c>
      <c r="G21">
        <v>0.55000000000000004</v>
      </c>
      <c r="H21">
        <f t="shared" si="5"/>
        <v>1.5714285714285716</v>
      </c>
      <c r="I21">
        <f t="shared" si="43"/>
        <v>0.39467839996664011</v>
      </c>
      <c r="J21">
        <f t="shared" si="7"/>
        <v>1.2222222222222223</v>
      </c>
      <c r="K21">
        <f t="shared" si="43"/>
        <v>0.51370631301075997</v>
      </c>
      <c r="L21">
        <f t="shared" si="9"/>
        <v>1</v>
      </c>
      <c r="M21">
        <f t="shared" si="43"/>
        <v>0.65553700024032702</v>
      </c>
      <c r="N21">
        <f t="shared" si="11"/>
        <v>0.5024248138902242</v>
      </c>
      <c r="O21">
        <f t="shared" si="12"/>
        <v>2.5024248138902241</v>
      </c>
      <c r="S21">
        <v>0.55000000000000004</v>
      </c>
      <c r="T21">
        <f t="shared" si="13"/>
        <v>5.5</v>
      </c>
      <c r="U21">
        <f t="shared" si="14"/>
        <v>4.5833333333333339</v>
      </c>
      <c r="V21">
        <f t="shared" si="15"/>
        <v>3.9285714285714284</v>
      </c>
      <c r="W21">
        <f t="shared" si="16"/>
        <v>3.4375</v>
      </c>
      <c r="X21">
        <f t="shared" si="17"/>
        <v>3.0555555555555558</v>
      </c>
      <c r="Y21">
        <f t="shared" si="18"/>
        <v>2.75</v>
      </c>
      <c r="Z21">
        <f t="shared" si="19"/>
        <v>2.5</v>
      </c>
      <c r="AA21">
        <f t="shared" si="20"/>
        <v>2.291666666666667</v>
      </c>
      <c r="AB21">
        <f t="shared" si="21"/>
        <v>2.1153846153846154</v>
      </c>
      <c r="AC21">
        <f t="shared" si="22"/>
        <v>1.9642857142857142</v>
      </c>
      <c r="AD21">
        <f t="shared" si="23"/>
        <v>1.8333333333333335</v>
      </c>
      <c r="AE21">
        <f t="shared" si="24"/>
        <v>1.71875</v>
      </c>
      <c r="AF21">
        <f t="shared" si="25"/>
        <v>1.6176470588235294</v>
      </c>
      <c r="AG21">
        <f t="shared" si="26"/>
        <v>1.5277777777777779</v>
      </c>
      <c r="AH21">
        <f t="shared" si="27"/>
        <v>1.4473684210526316</v>
      </c>
      <c r="AI21">
        <f t="shared" si="28"/>
        <v>1.375</v>
      </c>
      <c r="AJ21">
        <f t="shared" si="29"/>
        <v>1.3095238095238098</v>
      </c>
      <c r="AK21">
        <f t="shared" si="30"/>
        <v>1.25</v>
      </c>
      <c r="AL21">
        <f t="shared" si="31"/>
        <v>1.1956521739130435</v>
      </c>
      <c r="AM21">
        <f t="shared" si="32"/>
        <v>1.1458333333333335</v>
      </c>
      <c r="AN21">
        <f t="shared" si="33"/>
        <v>1.1000000000000001</v>
      </c>
      <c r="AO21">
        <f t="shared" si="34"/>
        <v>1.0576923076923077</v>
      </c>
      <c r="AP21">
        <f t="shared" si="35"/>
        <v>1.0185185185185186</v>
      </c>
      <c r="AQ21">
        <f t="shared" si="36"/>
        <v>0.9821428571428571</v>
      </c>
      <c r="AR21">
        <f t="shared" si="37"/>
        <v>0.94827586206896564</v>
      </c>
      <c r="AS21">
        <f t="shared" si="38"/>
        <v>0.91666666666666674</v>
      </c>
      <c r="AT21">
        <f t="shared" si="39"/>
        <v>0.88709677419354849</v>
      </c>
      <c r="AU21">
        <f t="shared" si="42"/>
        <v>0.44684263389788803</v>
      </c>
      <c r="AV21">
        <f t="shared" si="42"/>
        <v>0.4572862018300709</v>
      </c>
      <c r="AW21">
        <f t="shared" si="42"/>
        <v>0.42957646825095047</v>
      </c>
      <c r="AX21">
        <f t="shared" si="42"/>
        <v>0.45023360940684515</v>
      </c>
      <c r="AY21">
        <f t="shared" si="42"/>
        <v>0.42629505690402675</v>
      </c>
      <c r="AZ21">
        <f t="shared" si="42"/>
        <v>0.506825590101047</v>
      </c>
      <c r="BA21">
        <f t="shared" si="42"/>
        <v>0.43138193823081811</v>
      </c>
      <c r="BB21">
        <f t="shared" si="42"/>
        <v>0.38815074146338047</v>
      </c>
      <c r="BC21">
        <f t="shared" si="42"/>
        <v>0.46203291272770619</v>
      </c>
      <c r="BD21">
        <f t="shared" si="44"/>
        <v>0.54414885024746418</v>
      </c>
      <c r="BE21">
        <f t="shared" si="44"/>
        <v>0.55364842521888247</v>
      </c>
      <c r="BF21">
        <f t="shared" si="44"/>
        <v>0.49827526659988619</v>
      </c>
      <c r="BG21">
        <f t="shared" si="44"/>
        <v>0.4249112124061255</v>
      </c>
      <c r="BH21">
        <f t="shared" si="44"/>
        <v>0.37295083505268606</v>
      </c>
      <c r="BI21">
        <f t="shared" si="44"/>
        <v>0.35901316080303042</v>
      </c>
      <c r="BJ21">
        <f t="shared" si="44"/>
        <v>0.38101990954838971</v>
      </c>
      <c r="BK21">
        <f t="shared" si="44"/>
        <v>0.427429274880471</v>
      </c>
      <c r="BL21">
        <f t="shared" si="44"/>
        <v>0.48469970394486478</v>
      </c>
      <c r="BM21">
        <f t="shared" si="44"/>
        <v>0.5414248243109937</v>
      </c>
      <c r="BN21">
        <f t="shared" si="44"/>
        <v>0.58981602128496202</v>
      </c>
      <c r="BO21">
        <f t="shared" si="44"/>
        <v>0.62564117165882571</v>
      </c>
      <c r="BP21">
        <f t="shared" si="44"/>
        <v>0.64748996178966933</v>
      </c>
      <c r="BQ21">
        <f t="shared" si="44"/>
        <v>0.65588715872419234</v>
      </c>
      <c r="BR21">
        <f t="shared" si="44"/>
        <v>0.65250517009928966</v>
      </c>
      <c r="BS21">
        <f t="shared" si="44"/>
        <v>0.63956271135190379</v>
      </c>
      <c r="BT21">
        <f t="shared" si="46"/>
        <v>0.61941229110975993</v>
      </c>
      <c r="BU21">
        <f t="shared" si="46"/>
        <v>0.59428459893009666</v>
      </c>
      <c r="BV21" s="1">
        <f t="shared" si="40"/>
        <v>0.51123553790810572</v>
      </c>
      <c r="BW21" s="1">
        <f t="shared" si="41"/>
        <v>1.5112355379081057</v>
      </c>
    </row>
    <row r="22" spans="1:75" x14ac:dyDescent="0.3">
      <c r="A22">
        <v>0.60000000000000009</v>
      </c>
      <c r="B22">
        <f t="shared" si="1"/>
        <v>1.3934604506671224</v>
      </c>
      <c r="C22">
        <f t="shared" si="45"/>
        <v>0.37225537265531039</v>
      </c>
      <c r="D22">
        <f t="shared" si="4"/>
        <v>3.3722553726553102</v>
      </c>
      <c r="G22">
        <v>0.60000000000000009</v>
      </c>
      <c r="H22">
        <f t="shared" si="5"/>
        <v>1.7142857142857146</v>
      </c>
      <c r="I22">
        <f t="shared" si="43"/>
        <v>0.49523786925229474</v>
      </c>
      <c r="J22">
        <f t="shared" si="7"/>
        <v>1.3333333333333335</v>
      </c>
      <c r="K22">
        <f t="shared" si="43"/>
        <v>0.40804386663244907</v>
      </c>
      <c r="L22">
        <f t="shared" si="9"/>
        <v>1.0909090909090911</v>
      </c>
      <c r="M22">
        <f t="shared" si="43"/>
        <v>0.63135124777932738</v>
      </c>
      <c r="N22">
        <f t="shared" si="11"/>
        <v>0.4759487006879094</v>
      </c>
      <c r="O22">
        <f t="shared" si="12"/>
        <v>2.4759487006879093</v>
      </c>
      <c r="S22">
        <v>0.60000000000000009</v>
      </c>
      <c r="T22">
        <f t="shared" si="13"/>
        <v>6.0000000000000009</v>
      </c>
      <c r="U22">
        <f t="shared" si="14"/>
        <v>5.0000000000000009</v>
      </c>
      <c r="V22">
        <f t="shared" si="15"/>
        <v>4.2857142857142856</v>
      </c>
      <c r="W22">
        <f t="shared" si="16"/>
        <v>3.7500000000000004</v>
      </c>
      <c r="X22">
        <f t="shared" si="17"/>
        <v>3.3333333333333339</v>
      </c>
      <c r="Y22">
        <f t="shared" si="18"/>
        <v>3.0000000000000004</v>
      </c>
      <c r="Z22">
        <f t="shared" si="19"/>
        <v>2.7272727272727275</v>
      </c>
      <c r="AA22">
        <f t="shared" si="20"/>
        <v>2.5000000000000004</v>
      </c>
      <c r="AB22">
        <f t="shared" si="21"/>
        <v>2.3076923076923079</v>
      </c>
      <c r="AC22">
        <f t="shared" si="22"/>
        <v>2.1428571428571428</v>
      </c>
      <c r="AD22">
        <f t="shared" si="23"/>
        <v>2.0000000000000004</v>
      </c>
      <c r="AE22">
        <f t="shared" si="24"/>
        <v>1.8750000000000002</v>
      </c>
      <c r="AF22">
        <f t="shared" si="25"/>
        <v>1.7647058823529413</v>
      </c>
      <c r="AG22">
        <f t="shared" si="26"/>
        <v>1.666666666666667</v>
      </c>
      <c r="AH22">
        <f t="shared" si="27"/>
        <v>1.5789473684210529</v>
      </c>
      <c r="AI22">
        <f t="shared" si="28"/>
        <v>1.5000000000000002</v>
      </c>
      <c r="AJ22">
        <f t="shared" si="29"/>
        <v>1.4285714285714288</v>
      </c>
      <c r="AK22">
        <f t="shared" si="30"/>
        <v>1.3636363636363638</v>
      </c>
      <c r="AL22">
        <f t="shared" si="31"/>
        <v>1.3043478260869568</v>
      </c>
      <c r="AM22">
        <f t="shared" si="32"/>
        <v>1.2500000000000002</v>
      </c>
      <c r="AN22">
        <f t="shared" si="33"/>
        <v>1.2000000000000002</v>
      </c>
      <c r="AO22">
        <f t="shared" si="34"/>
        <v>1.153846153846154</v>
      </c>
      <c r="AP22">
        <f t="shared" si="35"/>
        <v>1.1111111111111112</v>
      </c>
      <c r="AQ22">
        <f t="shared" si="36"/>
        <v>1.0714285714285714</v>
      </c>
      <c r="AR22">
        <f t="shared" si="37"/>
        <v>1.0344827586206899</v>
      </c>
      <c r="AS22">
        <f t="shared" si="38"/>
        <v>1.0000000000000002</v>
      </c>
      <c r="AT22">
        <f t="shared" si="39"/>
        <v>0.96774193548387111</v>
      </c>
      <c r="AU22">
        <f t="shared" si="42"/>
        <v>0.43801164546498411</v>
      </c>
      <c r="AV22">
        <f t="shared" si="42"/>
        <v>0.42746594589658898</v>
      </c>
      <c r="AW22">
        <f t="shared" si="42"/>
        <v>0.44142749285106037</v>
      </c>
      <c r="AX22">
        <f t="shared" si="42"/>
        <v>0.46527957348058385</v>
      </c>
      <c r="AY22">
        <f t="shared" si="42"/>
        <v>0.42328039478380636</v>
      </c>
      <c r="AZ22">
        <f t="shared" si="42"/>
        <v>0.44428389686215386</v>
      </c>
      <c r="BA22">
        <f t="shared" si="42"/>
        <v>0.50584842514717709</v>
      </c>
      <c r="BB22">
        <f t="shared" si="42"/>
        <v>0.43138193823081833</v>
      </c>
      <c r="BC22">
        <f t="shared" si="42"/>
        <v>0.3864890494254839</v>
      </c>
      <c r="BD22">
        <f t="shared" si="44"/>
        <v>0.44565346329584898</v>
      </c>
      <c r="BE22">
        <f t="shared" si="44"/>
        <v>0.52896412542544269</v>
      </c>
      <c r="BF22">
        <f t="shared" si="44"/>
        <v>0.55948301650035015</v>
      </c>
      <c r="BG22">
        <f t="shared" si="44"/>
        <v>0.52641222655330755</v>
      </c>
      <c r="BH22">
        <f t="shared" si="44"/>
        <v>0.46088764402338289</v>
      </c>
      <c r="BI22">
        <f t="shared" si="44"/>
        <v>0.39918193354306036</v>
      </c>
      <c r="BJ22">
        <f t="shared" si="44"/>
        <v>0.36388561111871565</v>
      </c>
      <c r="BK22">
        <f t="shared" si="44"/>
        <v>0.36150316526430648</v>
      </c>
      <c r="BL22">
        <f t="shared" si="44"/>
        <v>0.38743155431657295</v>
      </c>
      <c r="BM22">
        <f t="shared" si="44"/>
        <v>0.43196537353757991</v>
      </c>
      <c r="BN22">
        <f t="shared" si="44"/>
        <v>0.4846997039448645</v>
      </c>
      <c r="BO22">
        <f t="shared" si="44"/>
        <v>0.53693359856055711</v>
      </c>
      <c r="BP22">
        <f t="shared" si="44"/>
        <v>0.58254884474640534</v>
      </c>
      <c r="BQ22">
        <f t="shared" si="44"/>
        <v>0.61797986669565896</v>
      </c>
      <c r="BR22">
        <f t="shared" si="44"/>
        <v>0.6417580175700841</v>
      </c>
      <c r="BS22">
        <f t="shared" si="44"/>
        <v>0.65393387283364401</v>
      </c>
      <c r="BT22">
        <f t="shared" si="46"/>
        <v>0.65553700024032713</v>
      </c>
      <c r="BU22">
        <f t="shared" si="46"/>
        <v>0.64813891943430679</v>
      </c>
      <c r="BV22" s="1">
        <f t="shared" si="40"/>
        <v>0.47118150302148792</v>
      </c>
      <c r="BW22" s="1">
        <f t="shared" si="41"/>
        <v>1.4711815030214879</v>
      </c>
    </row>
    <row r="23" spans="1:75" x14ac:dyDescent="0.3">
      <c r="A23">
        <v>0.64999999999999991</v>
      </c>
      <c r="B23">
        <f t="shared" si="1"/>
        <v>1.5095821548893822</v>
      </c>
      <c r="C23">
        <f t="shared" si="45"/>
        <v>0.36654316531465769</v>
      </c>
      <c r="D23">
        <f t="shared" si="4"/>
        <v>3.3665431653146576</v>
      </c>
      <c r="G23">
        <v>0.64999999999999991</v>
      </c>
      <c r="H23">
        <f t="shared" si="5"/>
        <v>1.857142857142857</v>
      </c>
      <c r="I23">
        <f t="shared" si="43"/>
        <v>0.55802807300192692</v>
      </c>
      <c r="J23">
        <f t="shared" si="7"/>
        <v>1.4444444444444442</v>
      </c>
      <c r="K23">
        <f t="shared" si="43"/>
        <v>0.35925069609965943</v>
      </c>
      <c r="L23">
        <f t="shared" si="9"/>
        <v>1.1818181818181817</v>
      </c>
      <c r="M23">
        <f t="shared" si="43"/>
        <v>0.55550856747837152</v>
      </c>
      <c r="N23">
        <f t="shared" si="11"/>
        <v>0.45703599116832455</v>
      </c>
      <c r="O23">
        <f t="shared" si="12"/>
        <v>2.4570359911683246</v>
      </c>
      <c r="S23">
        <v>0.64999999999999991</v>
      </c>
      <c r="T23">
        <f t="shared" si="13"/>
        <v>6.4999999999999991</v>
      </c>
      <c r="U23">
        <f t="shared" si="14"/>
        <v>5.4166666666666661</v>
      </c>
      <c r="V23">
        <f t="shared" si="15"/>
        <v>4.6428571428571415</v>
      </c>
      <c r="W23">
        <f t="shared" si="16"/>
        <v>4.0624999999999991</v>
      </c>
      <c r="X23">
        <f t="shared" si="17"/>
        <v>3.6111111111111107</v>
      </c>
      <c r="Y23">
        <f t="shared" si="18"/>
        <v>3.2499999999999996</v>
      </c>
      <c r="Z23">
        <f t="shared" si="19"/>
        <v>2.9545454545454541</v>
      </c>
      <c r="AA23">
        <f t="shared" si="20"/>
        <v>2.708333333333333</v>
      </c>
      <c r="AB23">
        <f t="shared" si="21"/>
        <v>2.4999999999999996</v>
      </c>
      <c r="AC23">
        <f t="shared" si="22"/>
        <v>2.3214285714285707</v>
      </c>
      <c r="AD23">
        <f t="shared" si="23"/>
        <v>2.1666666666666665</v>
      </c>
      <c r="AE23">
        <f t="shared" si="24"/>
        <v>2.0312499999999996</v>
      </c>
      <c r="AF23">
        <f t="shared" si="25"/>
        <v>1.9117647058823526</v>
      </c>
      <c r="AG23">
        <f t="shared" si="26"/>
        <v>1.8055555555555554</v>
      </c>
      <c r="AH23">
        <f t="shared" si="27"/>
        <v>1.7105263157894735</v>
      </c>
      <c r="AI23">
        <f t="shared" si="28"/>
        <v>1.6249999999999998</v>
      </c>
      <c r="AJ23">
        <f t="shared" si="29"/>
        <v>1.5476190476190474</v>
      </c>
      <c r="AK23">
        <f t="shared" si="30"/>
        <v>1.4772727272727271</v>
      </c>
      <c r="AL23">
        <f t="shared" si="31"/>
        <v>1.4130434782608694</v>
      </c>
      <c r="AM23">
        <f t="shared" si="32"/>
        <v>1.3541666666666665</v>
      </c>
      <c r="AN23">
        <f t="shared" si="33"/>
        <v>1.2999999999999998</v>
      </c>
      <c r="AO23">
        <f t="shared" si="34"/>
        <v>1.2499999999999998</v>
      </c>
      <c r="AP23">
        <f t="shared" si="35"/>
        <v>1.2037037037037035</v>
      </c>
      <c r="AQ23">
        <f t="shared" si="36"/>
        <v>1.1607142857142854</v>
      </c>
      <c r="AR23">
        <f t="shared" si="37"/>
        <v>1.1206896551724137</v>
      </c>
      <c r="AS23">
        <f t="shared" si="38"/>
        <v>1.0833333333333333</v>
      </c>
      <c r="AT23">
        <f t="shared" si="39"/>
        <v>1.0483870967741935</v>
      </c>
      <c r="AU23">
        <f t="shared" si="42"/>
        <v>0.43795051851573352</v>
      </c>
      <c r="AV23">
        <f t="shared" si="42"/>
        <v>0.4509540919598744</v>
      </c>
      <c r="AW23">
        <f t="shared" si="42"/>
        <v>0.45134047196071692</v>
      </c>
      <c r="AX23">
        <f t="shared" si="42"/>
        <v>0.41762203831702727</v>
      </c>
      <c r="AY23">
        <f t="shared" si="42"/>
        <v>0.47741505109624888</v>
      </c>
      <c r="AZ23">
        <f t="shared" si="42"/>
        <v>0.40811353287308061</v>
      </c>
      <c r="BA23">
        <f t="shared" si="42"/>
        <v>0.46064613524080639</v>
      </c>
      <c r="BB23">
        <f t="shared" si="42"/>
        <v>0.50387929185695057</v>
      </c>
      <c r="BC23">
        <f t="shared" si="42"/>
        <v>0.43138193823081789</v>
      </c>
      <c r="BD23">
        <f t="shared" si="44"/>
        <v>0.38584750755402158</v>
      </c>
      <c r="BE23">
        <f t="shared" si="44"/>
        <v>0.43234117312442388</v>
      </c>
      <c r="BF23">
        <f t="shared" si="44"/>
        <v>0.51266049593733864</v>
      </c>
      <c r="BG23">
        <f t="shared" si="44"/>
        <v>0.5575698412042025</v>
      </c>
      <c r="BH23">
        <f t="shared" si="44"/>
        <v>0.54511109069957586</v>
      </c>
      <c r="BI23">
        <f t="shared" si="44"/>
        <v>0.4926474616181275</v>
      </c>
      <c r="BJ23">
        <f t="shared" si="44"/>
        <v>0.4301625681993711</v>
      </c>
      <c r="BK23">
        <f t="shared" si="44"/>
        <v>0.3818078610714371</v>
      </c>
      <c r="BL23">
        <f t="shared" si="44"/>
        <v>0.35970054920344452</v>
      </c>
      <c r="BM23">
        <f t="shared" si="44"/>
        <v>0.36528367490969121</v>
      </c>
      <c r="BN23">
        <f t="shared" si="44"/>
        <v>0.39334068582752246</v>
      </c>
      <c r="BO23">
        <f t="shared" si="44"/>
        <v>0.43585582541863155</v>
      </c>
      <c r="BP23">
        <f t="shared" si="44"/>
        <v>0.48469970394486506</v>
      </c>
      <c r="BQ23">
        <f t="shared" si="44"/>
        <v>0.53308907216627743</v>
      </c>
      <c r="BR23">
        <f t="shared" si="44"/>
        <v>0.57613175357064506</v>
      </c>
      <c r="BS23">
        <f t="shared" si="44"/>
        <v>0.6108129326762427</v>
      </c>
      <c r="BT23">
        <f t="shared" si="46"/>
        <v>0.63570353123331946</v>
      </c>
      <c r="BU23">
        <f t="shared" si="46"/>
        <v>0.65057430907818015</v>
      </c>
      <c r="BV23" s="1">
        <f t="shared" si="40"/>
        <v>0.44730460692065827</v>
      </c>
      <c r="BW23" s="1">
        <f t="shared" si="41"/>
        <v>1.4473046069206583</v>
      </c>
    </row>
    <row r="24" spans="1:75" x14ac:dyDescent="0.3">
      <c r="A24">
        <v>0.7</v>
      </c>
      <c r="B24">
        <f t="shared" si="1"/>
        <v>1.6257038591116424</v>
      </c>
      <c r="C24">
        <f t="shared" si="45"/>
        <v>0.43066953517474282</v>
      </c>
      <c r="D24">
        <f t="shared" si="4"/>
        <v>3.4306695351747427</v>
      </c>
      <c r="G24">
        <v>0.7</v>
      </c>
      <c r="H24">
        <f t="shared" si="5"/>
        <v>2</v>
      </c>
      <c r="I24">
        <f t="shared" si="43"/>
        <v>0.52896412542544291</v>
      </c>
      <c r="J24">
        <f t="shared" si="7"/>
        <v>1.5555555555555554</v>
      </c>
      <c r="K24">
        <f t="shared" si="43"/>
        <v>0.38584572046326676</v>
      </c>
      <c r="L24">
        <f t="shared" si="9"/>
        <v>1.2727272727272725</v>
      </c>
      <c r="M24">
        <f t="shared" si="43"/>
        <v>0.46170829484983994</v>
      </c>
      <c r="N24">
        <f t="shared" si="11"/>
        <v>0.44432225246856849</v>
      </c>
      <c r="O24">
        <f t="shared" si="12"/>
        <v>2.4443222524685684</v>
      </c>
      <c r="S24">
        <v>0.7</v>
      </c>
      <c r="T24">
        <f t="shared" si="13"/>
        <v>6.9999999999999991</v>
      </c>
      <c r="U24">
        <f t="shared" si="14"/>
        <v>5.833333333333333</v>
      </c>
      <c r="V24">
        <f t="shared" si="15"/>
        <v>4.9999999999999991</v>
      </c>
      <c r="W24">
        <f t="shared" si="16"/>
        <v>4.375</v>
      </c>
      <c r="X24">
        <f t="shared" si="17"/>
        <v>3.8888888888888888</v>
      </c>
      <c r="Y24">
        <f t="shared" si="18"/>
        <v>3.4999999999999996</v>
      </c>
      <c r="Z24">
        <f t="shared" si="19"/>
        <v>3.1818181818181817</v>
      </c>
      <c r="AA24">
        <f t="shared" si="20"/>
        <v>2.9166666666666665</v>
      </c>
      <c r="AB24">
        <f t="shared" si="21"/>
        <v>2.6923076923076921</v>
      </c>
      <c r="AC24">
        <f t="shared" si="22"/>
        <v>2.4999999999999996</v>
      </c>
      <c r="AD24">
        <f t="shared" si="23"/>
        <v>2.3333333333333335</v>
      </c>
      <c r="AE24">
        <f t="shared" si="24"/>
        <v>2.1875</v>
      </c>
      <c r="AF24">
        <f t="shared" si="25"/>
        <v>2.0588235294117645</v>
      </c>
      <c r="AG24">
        <f t="shared" si="26"/>
        <v>1.9444444444444444</v>
      </c>
      <c r="AH24">
        <f t="shared" si="27"/>
        <v>1.8421052631578947</v>
      </c>
      <c r="AI24">
        <f t="shared" si="28"/>
        <v>1.7499999999999998</v>
      </c>
      <c r="AJ24">
        <f t="shared" si="29"/>
        <v>1.6666666666666665</v>
      </c>
      <c r="AK24">
        <f t="shared" si="30"/>
        <v>1.5909090909090908</v>
      </c>
      <c r="AL24">
        <f t="shared" si="31"/>
        <v>1.5217391304347825</v>
      </c>
      <c r="AM24">
        <f t="shared" si="32"/>
        <v>1.4583333333333333</v>
      </c>
      <c r="AN24">
        <f t="shared" si="33"/>
        <v>1.4</v>
      </c>
      <c r="AO24">
        <f t="shared" si="34"/>
        <v>1.346153846153846</v>
      </c>
      <c r="AP24">
        <f t="shared" si="35"/>
        <v>1.2962962962962961</v>
      </c>
      <c r="AQ24">
        <f t="shared" si="36"/>
        <v>1.2499999999999998</v>
      </c>
      <c r="AR24">
        <f t="shared" si="37"/>
        <v>1.2068965517241379</v>
      </c>
      <c r="AS24">
        <f t="shared" si="38"/>
        <v>1.1666666666666667</v>
      </c>
      <c r="AT24">
        <f t="shared" si="39"/>
        <v>1.129032258064516</v>
      </c>
      <c r="AU24">
        <f t="shared" si="42"/>
        <v>0.44218582014959523</v>
      </c>
      <c r="AV24">
        <f t="shared" si="42"/>
        <v>0.43114611738647801</v>
      </c>
      <c r="AW24">
        <f t="shared" si="42"/>
        <v>0.42746594589658887</v>
      </c>
      <c r="AX24">
        <f t="shared" si="42"/>
        <v>0.45399103870616542</v>
      </c>
      <c r="AY24">
        <f t="shared" si="42"/>
        <v>0.43685474527265916</v>
      </c>
      <c r="AZ24">
        <f t="shared" si="42"/>
        <v>0.46465839112617235</v>
      </c>
      <c r="BA24">
        <f t="shared" si="42"/>
        <v>0.40511619166070512</v>
      </c>
      <c r="BB24">
        <f t="shared" si="42"/>
        <v>0.47411149045054468</v>
      </c>
      <c r="BC24">
        <f t="shared" si="42"/>
        <v>0.50140562413927958</v>
      </c>
      <c r="BD24">
        <f t="shared" si="44"/>
        <v>0.43138193823081789</v>
      </c>
      <c r="BE24">
        <f t="shared" si="44"/>
        <v>0.3858700491950699</v>
      </c>
      <c r="BF24">
        <f t="shared" si="44"/>
        <v>0.42166033749649073</v>
      </c>
      <c r="BG24">
        <f t="shared" si="44"/>
        <v>0.49667340823391531</v>
      </c>
      <c r="BH24">
        <f t="shared" si="44"/>
        <v>0.55058945854657138</v>
      </c>
      <c r="BI24">
        <f t="shared" si="44"/>
        <v>0.55558391987570255</v>
      </c>
      <c r="BJ24">
        <f t="shared" si="44"/>
        <v>0.51811421306716188</v>
      </c>
      <c r="BK24">
        <f t="shared" si="44"/>
        <v>0.46088764402338256</v>
      </c>
      <c r="BL24">
        <f t="shared" si="44"/>
        <v>0.40671917000727409</v>
      </c>
      <c r="BM24">
        <f t="shared" si="44"/>
        <v>0.37063340612036655</v>
      </c>
      <c r="BN24">
        <f t="shared" si="44"/>
        <v>0.35861018570151382</v>
      </c>
      <c r="BO24">
        <f t="shared" si="44"/>
        <v>0.3696567638587317</v>
      </c>
      <c r="BP24">
        <f t="shared" si="44"/>
        <v>0.39872671292732498</v>
      </c>
      <c r="BQ24">
        <f t="shared" si="44"/>
        <v>0.43922497515721121</v>
      </c>
      <c r="BR24">
        <f t="shared" si="44"/>
        <v>0.48469970394486506</v>
      </c>
      <c r="BS24">
        <f t="shared" si="44"/>
        <v>0.52976325060288998</v>
      </c>
      <c r="BT24">
        <f t="shared" si="46"/>
        <v>0.57044328308195524</v>
      </c>
      <c r="BU24">
        <f t="shared" si="46"/>
        <v>0.60417768959936113</v>
      </c>
      <c r="BV24" s="1">
        <f t="shared" si="40"/>
        <v>0.44144327990137877</v>
      </c>
      <c r="BW24" s="1">
        <f t="shared" si="41"/>
        <v>1.4414432799013788</v>
      </c>
    </row>
    <row r="25" spans="1:75" x14ac:dyDescent="0.3">
      <c r="A25">
        <v>0.75</v>
      </c>
      <c r="B25">
        <f t="shared" si="1"/>
        <v>1.7418255633339028</v>
      </c>
      <c r="C25">
        <f t="shared" si="45"/>
        <v>0.51319300783972421</v>
      </c>
      <c r="D25">
        <f t="shared" si="4"/>
        <v>3.5131930078397242</v>
      </c>
      <c r="G25">
        <v>0.75</v>
      </c>
      <c r="H25">
        <f t="shared" si="5"/>
        <v>2.1428571428571428</v>
      </c>
      <c r="I25">
        <f t="shared" si="43"/>
        <v>0.44565346329584898</v>
      </c>
      <c r="J25">
        <f t="shared" si="7"/>
        <v>1.6666666666666665</v>
      </c>
      <c r="K25">
        <f t="shared" si="43"/>
        <v>0.46088764402338256</v>
      </c>
      <c r="L25">
        <f t="shared" si="9"/>
        <v>1.3636363636363635</v>
      </c>
      <c r="M25">
        <f t="shared" si="43"/>
        <v>0.38743155431657317</v>
      </c>
      <c r="N25">
        <f t="shared" si="11"/>
        <v>0.44274599119201302</v>
      </c>
      <c r="O25">
        <f t="shared" si="12"/>
        <v>2.4427459911920129</v>
      </c>
      <c r="S25">
        <v>0.75</v>
      </c>
      <c r="T25">
        <f t="shared" si="13"/>
        <v>7.5</v>
      </c>
      <c r="U25">
        <f t="shared" si="14"/>
        <v>6.25</v>
      </c>
      <c r="V25">
        <f t="shared" si="15"/>
        <v>5.3571428571428568</v>
      </c>
      <c r="W25">
        <f t="shared" si="16"/>
        <v>4.6875</v>
      </c>
      <c r="X25">
        <f t="shared" si="17"/>
        <v>4.166666666666667</v>
      </c>
      <c r="Y25">
        <f t="shared" si="18"/>
        <v>3.75</v>
      </c>
      <c r="Z25">
        <f t="shared" si="19"/>
        <v>3.4090909090909092</v>
      </c>
      <c r="AA25">
        <f t="shared" si="20"/>
        <v>3.125</v>
      </c>
      <c r="AB25">
        <f t="shared" si="21"/>
        <v>2.8846153846153846</v>
      </c>
      <c r="AC25">
        <f t="shared" si="22"/>
        <v>2.6785714285714284</v>
      </c>
      <c r="AD25">
        <f t="shared" si="23"/>
        <v>2.5</v>
      </c>
      <c r="AE25">
        <f t="shared" si="24"/>
        <v>2.34375</v>
      </c>
      <c r="AF25">
        <f t="shared" si="25"/>
        <v>2.2058823529411762</v>
      </c>
      <c r="AG25">
        <f t="shared" si="26"/>
        <v>2.0833333333333335</v>
      </c>
      <c r="AH25">
        <f t="shared" si="27"/>
        <v>1.9736842105263157</v>
      </c>
      <c r="AI25">
        <f t="shared" si="28"/>
        <v>1.875</v>
      </c>
      <c r="AJ25">
        <f t="shared" si="29"/>
        <v>1.7857142857142858</v>
      </c>
      <c r="AK25">
        <f t="shared" si="30"/>
        <v>1.7045454545454546</v>
      </c>
      <c r="AL25">
        <f t="shared" si="31"/>
        <v>1.6304347826086956</v>
      </c>
      <c r="AM25">
        <f t="shared" si="32"/>
        <v>1.5625</v>
      </c>
      <c r="AN25">
        <f t="shared" si="33"/>
        <v>1.5</v>
      </c>
      <c r="AO25">
        <f t="shared" si="34"/>
        <v>1.4423076923076923</v>
      </c>
      <c r="AP25">
        <f t="shared" si="35"/>
        <v>1.3888888888888888</v>
      </c>
      <c r="AQ25">
        <f t="shared" si="36"/>
        <v>1.3392857142857142</v>
      </c>
      <c r="AR25">
        <f t="shared" si="37"/>
        <v>1.2931034482758621</v>
      </c>
      <c r="AS25">
        <f t="shared" si="38"/>
        <v>1.25</v>
      </c>
      <c r="AT25">
        <f t="shared" si="39"/>
        <v>1.2096774193548387</v>
      </c>
      <c r="AU25">
        <f t="shared" si="42"/>
        <v>0.43618694038004496</v>
      </c>
      <c r="AV25">
        <f t="shared" si="42"/>
        <v>0.44637355880534846</v>
      </c>
      <c r="AW25">
        <f t="shared" si="42"/>
        <v>0.45175123087681812</v>
      </c>
      <c r="AX25">
        <f t="shared" si="42"/>
        <v>0.44590949110317912</v>
      </c>
      <c r="AY25">
        <f t="shared" si="42"/>
        <v>0.42397946295093636</v>
      </c>
      <c r="AZ25">
        <f t="shared" si="42"/>
        <v>0.46527957348058391</v>
      </c>
      <c r="BA25">
        <f t="shared" si="42"/>
        <v>0.44280192887289371</v>
      </c>
      <c r="BB25">
        <f t="shared" si="42"/>
        <v>0.41051000986707142</v>
      </c>
      <c r="BC25">
        <f t="shared" si="42"/>
        <v>0.48457940726829113</v>
      </c>
      <c r="BD25">
        <f t="shared" si="44"/>
        <v>0.49871319545830517</v>
      </c>
      <c r="BE25">
        <f t="shared" si="44"/>
        <v>0.43138193823081811</v>
      </c>
      <c r="BF25">
        <f t="shared" si="44"/>
        <v>0.38632303200562679</v>
      </c>
      <c r="BG25">
        <f t="shared" si="44"/>
        <v>0.4131622807496228</v>
      </c>
      <c r="BH25">
        <f t="shared" si="44"/>
        <v>0.48175169911677423</v>
      </c>
      <c r="BI25">
        <f t="shared" si="44"/>
        <v>0.54057238698968424</v>
      </c>
      <c r="BJ25">
        <f t="shared" si="44"/>
        <v>0.55948301650035004</v>
      </c>
      <c r="BK25">
        <f t="shared" si="44"/>
        <v>0.5368841639936488</v>
      </c>
      <c r="BL25">
        <f t="shared" si="44"/>
        <v>0.48846980658456285</v>
      </c>
      <c r="BM25">
        <f t="shared" si="44"/>
        <v>0.43409422425985883</v>
      </c>
      <c r="BN25">
        <f t="shared" si="44"/>
        <v>0.38959119476607385</v>
      </c>
      <c r="BO25">
        <f t="shared" si="44"/>
        <v>0.36388561111871554</v>
      </c>
      <c r="BP25">
        <f t="shared" si="44"/>
        <v>0.35945909102003026</v>
      </c>
      <c r="BQ25">
        <f t="shared" si="44"/>
        <v>0.37423086828326291</v>
      </c>
      <c r="BR25">
        <f t="shared" si="44"/>
        <v>0.40361390881531628</v>
      </c>
      <c r="BS25">
        <f t="shared" si="44"/>
        <v>0.44216837083346083</v>
      </c>
      <c r="BT25">
        <f t="shared" si="46"/>
        <v>0.48469970394486478</v>
      </c>
      <c r="BU25">
        <f t="shared" si="46"/>
        <v>0.5268592691553089</v>
      </c>
      <c r="BV25" s="1">
        <f t="shared" si="40"/>
        <v>0.44860702489758542</v>
      </c>
      <c r="BW25" s="1">
        <f t="shared" si="41"/>
        <v>1.4486070248975853</v>
      </c>
    </row>
    <row r="26" spans="1:75" x14ac:dyDescent="0.3">
      <c r="A26">
        <v>0.8</v>
      </c>
      <c r="B26">
        <f t="shared" si="1"/>
        <v>1.857947267556163</v>
      </c>
      <c r="C26">
        <f t="shared" si="45"/>
        <v>0.558127480529094</v>
      </c>
      <c r="D26">
        <f t="shared" si="4"/>
        <v>3.5581274805290941</v>
      </c>
      <c r="G26">
        <v>0.8</v>
      </c>
      <c r="H26">
        <f t="shared" si="5"/>
        <v>2.285714285714286</v>
      </c>
      <c r="I26">
        <f t="shared" si="43"/>
        <v>0.38901876276124658</v>
      </c>
      <c r="J26">
        <f t="shared" si="7"/>
        <v>1.7777777777777779</v>
      </c>
      <c r="K26">
        <f t="shared" si="43"/>
        <v>0.5331308991060133</v>
      </c>
      <c r="L26">
        <f t="shared" si="9"/>
        <v>1.4545454545454546</v>
      </c>
      <c r="M26">
        <f t="shared" si="43"/>
        <v>0.35866264485821381</v>
      </c>
      <c r="N26">
        <f t="shared" si="11"/>
        <v>0.45637125232392572</v>
      </c>
      <c r="O26">
        <f t="shared" si="12"/>
        <v>2.4563712523239256</v>
      </c>
      <c r="S26">
        <v>0.8</v>
      </c>
      <c r="T26">
        <f t="shared" si="13"/>
        <v>8</v>
      </c>
      <c r="U26">
        <f t="shared" si="14"/>
        <v>6.666666666666667</v>
      </c>
      <c r="V26">
        <f t="shared" si="15"/>
        <v>5.7142857142857144</v>
      </c>
      <c r="W26">
        <f t="shared" si="16"/>
        <v>5</v>
      </c>
      <c r="X26">
        <f t="shared" si="17"/>
        <v>4.4444444444444446</v>
      </c>
      <c r="Y26">
        <f t="shared" si="18"/>
        <v>4</v>
      </c>
      <c r="Z26">
        <f t="shared" si="19"/>
        <v>3.6363636363636367</v>
      </c>
      <c r="AA26">
        <f t="shared" si="20"/>
        <v>3.3333333333333335</v>
      </c>
      <c r="AB26">
        <f t="shared" si="21"/>
        <v>3.0769230769230771</v>
      </c>
      <c r="AC26">
        <f t="shared" si="22"/>
        <v>2.8571428571428572</v>
      </c>
      <c r="AD26">
        <f t="shared" si="23"/>
        <v>2.666666666666667</v>
      </c>
      <c r="AE26">
        <f t="shared" si="24"/>
        <v>2.5</v>
      </c>
      <c r="AF26">
        <f t="shared" si="25"/>
        <v>2.3529411764705883</v>
      </c>
      <c r="AG26">
        <f t="shared" si="26"/>
        <v>2.2222222222222223</v>
      </c>
      <c r="AH26">
        <f t="shared" si="27"/>
        <v>2.1052631578947367</v>
      </c>
      <c r="AI26">
        <f t="shared" si="28"/>
        <v>2</v>
      </c>
      <c r="AJ26">
        <f t="shared" si="29"/>
        <v>1.9047619047619049</v>
      </c>
      <c r="AK26">
        <f t="shared" si="30"/>
        <v>1.8181818181818183</v>
      </c>
      <c r="AL26">
        <f t="shared" si="31"/>
        <v>1.7391304347826086</v>
      </c>
      <c r="AM26">
        <f t="shared" si="32"/>
        <v>1.6666666666666667</v>
      </c>
      <c r="AN26">
        <f t="shared" si="33"/>
        <v>1.6</v>
      </c>
      <c r="AO26">
        <f t="shared" si="34"/>
        <v>1.5384615384615385</v>
      </c>
      <c r="AP26">
        <f t="shared" si="35"/>
        <v>1.4814814814814814</v>
      </c>
      <c r="AQ26">
        <f t="shared" si="36"/>
        <v>1.4285714285714286</v>
      </c>
      <c r="AR26">
        <f t="shared" si="37"/>
        <v>1.3793103448275863</v>
      </c>
      <c r="AS26">
        <f t="shared" si="38"/>
        <v>1.3333333333333335</v>
      </c>
      <c r="AT26">
        <f t="shared" si="39"/>
        <v>1.2903225806451615</v>
      </c>
      <c r="AU26">
        <f t="shared" si="42"/>
        <v>0.44150064159589114</v>
      </c>
      <c r="AV26">
        <f t="shared" si="42"/>
        <v>0.43410582379250756</v>
      </c>
      <c r="AW26">
        <f t="shared" si="42"/>
        <v>0.43274086125697525</v>
      </c>
      <c r="AX26">
        <f t="shared" si="42"/>
        <v>0.42746594589658893</v>
      </c>
      <c r="AY26">
        <f t="shared" si="42"/>
        <v>0.4598351440321487</v>
      </c>
      <c r="AZ26">
        <f t="shared" si="42"/>
        <v>0.42038435986501793</v>
      </c>
      <c r="BA26">
        <f t="shared" si="42"/>
        <v>0.47741893387367085</v>
      </c>
      <c r="BB26">
        <f t="shared" si="42"/>
        <v>0.42328039478380625</v>
      </c>
      <c r="BC26">
        <f t="shared" si="42"/>
        <v>0.4204876285147271</v>
      </c>
      <c r="BD26">
        <f t="shared" si="44"/>
        <v>0.49239726560141883</v>
      </c>
      <c r="BE26">
        <f t="shared" si="44"/>
        <v>0.49596840442484885</v>
      </c>
      <c r="BF26">
        <f t="shared" si="44"/>
        <v>0.43138193823081811</v>
      </c>
      <c r="BG26">
        <f t="shared" si="44"/>
        <v>0.38705149252392707</v>
      </c>
      <c r="BH26">
        <f t="shared" si="44"/>
        <v>0.40644328261937718</v>
      </c>
      <c r="BI26">
        <f t="shared" si="44"/>
        <v>0.46823119025626925</v>
      </c>
      <c r="BJ26">
        <f t="shared" si="44"/>
        <v>0.52896412542544291</v>
      </c>
      <c r="BK26">
        <f t="shared" si="44"/>
        <v>0.55843427110518362</v>
      </c>
      <c r="BL26">
        <f t="shared" si="44"/>
        <v>0.54943744543378503</v>
      </c>
      <c r="BM26">
        <f t="shared" si="44"/>
        <v>0.51152572194050372</v>
      </c>
      <c r="BN26">
        <f t="shared" si="44"/>
        <v>0.46088764402338267</v>
      </c>
      <c r="BO26">
        <f t="shared" si="44"/>
        <v>0.41271836446149934</v>
      </c>
      <c r="BP26">
        <f t="shared" si="44"/>
        <v>0.37749144107212135</v>
      </c>
      <c r="BQ26">
        <f t="shared" si="44"/>
        <v>0.36024357579570832</v>
      </c>
      <c r="BR26">
        <f t="shared" si="44"/>
        <v>0.36150316526430648</v>
      </c>
      <c r="BS26">
        <f t="shared" si="44"/>
        <v>0.37878771251778398</v>
      </c>
      <c r="BT26">
        <f t="shared" si="46"/>
        <v>0.40804386663244907</v>
      </c>
      <c r="BU26">
        <f t="shared" si="46"/>
        <v>0.44476023634126777</v>
      </c>
      <c r="BV26" s="1">
        <f t="shared" si="40"/>
        <v>0.46162693080636341</v>
      </c>
      <c r="BW26" s="1">
        <f t="shared" si="41"/>
        <v>1.4616269308063634</v>
      </c>
    </row>
    <row r="27" spans="1:75" x14ac:dyDescent="0.3">
      <c r="A27">
        <v>0.85000000000000009</v>
      </c>
      <c r="B27">
        <f t="shared" si="1"/>
        <v>1.9740689717784232</v>
      </c>
      <c r="C27">
        <f t="shared" si="45"/>
        <v>0.54041918679164014</v>
      </c>
      <c r="D27">
        <f t="shared" si="4"/>
        <v>3.5404191867916399</v>
      </c>
      <c r="G27">
        <v>0.85000000000000009</v>
      </c>
      <c r="H27">
        <f t="shared" si="5"/>
        <v>2.4285714285714288</v>
      </c>
      <c r="I27">
        <f t="shared" si="43"/>
        <v>0.40352448095122234</v>
      </c>
      <c r="J27">
        <f t="shared" si="7"/>
        <v>1.8888888888888891</v>
      </c>
      <c r="K27">
        <f t="shared" si="43"/>
        <v>0.55952896626937787</v>
      </c>
      <c r="L27">
        <f t="shared" si="9"/>
        <v>1.5454545454545454</v>
      </c>
      <c r="M27">
        <f t="shared" si="43"/>
        <v>0.38075365149331436</v>
      </c>
      <c r="N27">
        <f t="shared" si="11"/>
        <v>0.47827418613071815</v>
      </c>
      <c r="O27">
        <f t="shared" si="12"/>
        <v>2.4782741861307183</v>
      </c>
      <c r="S27">
        <v>0.85000000000000009</v>
      </c>
      <c r="T27">
        <f t="shared" si="13"/>
        <v>8.5</v>
      </c>
      <c r="U27">
        <f t="shared" si="14"/>
        <v>7.0833333333333339</v>
      </c>
      <c r="V27">
        <f t="shared" si="15"/>
        <v>6.0714285714285712</v>
      </c>
      <c r="W27">
        <f t="shared" si="16"/>
        <v>5.3125000000000009</v>
      </c>
      <c r="X27">
        <f t="shared" si="17"/>
        <v>4.7222222222222232</v>
      </c>
      <c r="Y27">
        <f t="shared" si="18"/>
        <v>4.25</v>
      </c>
      <c r="Z27">
        <f t="shared" si="19"/>
        <v>3.8636363636363642</v>
      </c>
      <c r="AA27">
        <f t="shared" si="20"/>
        <v>3.541666666666667</v>
      </c>
      <c r="AB27">
        <f t="shared" si="21"/>
        <v>3.2692307692307696</v>
      </c>
      <c r="AC27">
        <f t="shared" si="22"/>
        <v>3.0357142857142856</v>
      </c>
      <c r="AD27">
        <f t="shared" si="23"/>
        <v>2.8333333333333339</v>
      </c>
      <c r="AE27">
        <f t="shared" si="24"/>
        <v>2.6562500000000004</v>
      </c>
      <c r="AF27">
        <f t="shared" si="25"/>
        <v>2.5</v>
      </c>
      <c r="AG27">
        <f t="shared" si="26"/>
        <v>2.3611111111111116</v>
      </c>
      <c r="AH27">
        <f t="shared" si="27"/>
        <v>2.236842105263158</v>
      </c>
      <c r="AI27">
        <f t="shared" si="28"/>
        <v>2.125</v>
      </c>
      <c r="AJ27">
        <f t="shared" si="29"/>
        <v>2.0238095238095242</v>
      </c>
      <c r="AK27">
        <f t="shared" si="30"/>
        <v>1.9318181818181821</v>
      </c>
      <c r="AL27">
        <f t="shared" si="31"/>
        <v>1.847826086956522</v>
      </c>
      <c r="AM27">
        <f t="shared" si="32"/>
        <v>1.7708333333333335</v>
      </c>
      <c r="AN27">
        <f t="shared" si="33"/>
        <v>1.7000000000000002</v>
      </c>
      <c r="AO27">
        <f t="shared" si="34"/>
        <v>1.6346153846153848</v>
      </c>
      <c r="AP27">
        <f t="shared" si="35"/>
        <v>1.5740740740740742</v>
      </c>
      <c r="AQ27">
        <f t="shared" si="36"/>
        <v>1.5178571428571428</v>
      </c>
      <c r="AR27">
        <f t="shared" si="37"/>
        <v>1.4655172413793105</v>
      </c>
      <c r="AS27">
        <f t="shared" si="38"/>
        <v>1.416666666666667</v>
      </c>
      <c r="AT27">
        <f t="shared" si="39"/>
        <v>1.370967741935484</v>
      </c>
      <c r="AU27">
        <f t="shared" si="42"/>
        <v>0.43759864619893535</v>
      </c>
      <c r="AV27">
        <f t="shared" si="42"/>
        <v>0.44328787227186101</v>
      </c>
      <c r="AW27">
        <f t="shared" si="42"/>
        <v>0.44191086645777783</v>
      </c>
      <c r="AX27">
        <f t="shared" si="42"/>
        <v>0.45094978507602379</v>
      </c>
      <c r="AY27">
        <f t="shared" si="42"/>
        <v>0.44152282756224331</v>
      </c>
      <c r="AZ27">
        <f t="shared" si="42"/>
        <v>0.43576480195637107</v>
      </c>
      <c r="BA27">
        <f t="shared" si="42"/>
        <v>0.44200157317892447</v>
      </c>
      <c r="BB27">
        <f t="shared" si="42"/>
        <v>0.47174158068517746</v>
      </c>
      <c r="BC27">
        <f t="shared" si="42"/>
        <v>0.41065680280611977</v>
      </c>
      <c r="BD27">
        <f t="shared" si="44"/>
        <v>0.43230910235445197</v>
      </c>
      <c r="BE27">
        <f t="shared" si="44"/>
        <v>0.49803060117070724</v>
      </c>
      <c r="BF27">
        <f t="shared" si="44"/>
        <v>0.4932666025160653</v>
      </c>
      <c r="BG27">
        <f t="shared" si="44"/>
        <v>0.43138193823081811</v>
      </c>
      <c r="BH27">
        <f t="shared" si="44"/>
        <v>0.38795169910543903</v>
      </c>
      <c r="BI27">
        <f t="shared" si="44"/>
        <v>0.40116116578728878</v>
      </c>
      <c r="BJ27">
        <f t="shared" si="44"/>
        <v>0.45620949027215985</v>
      </c>
      <c r="BK27">
        <f t="shared" si="44"/>
        <v>0.51674846442928812</v>
      </c>
      <c r="BL27">
        <f t="shared" si="44"/>
        <v>0.55384542960383465</v>
      </c>
      <c r="BM27">
        <f t="shared" si="44"/>
        <v>0.55664451298270612</v>
      </c>
      <c r="BN27">
        <f t="shared" si="44"/>
        <v>0.52964234792322329</v>
      </c>
      <c r="BO27">
        <f t="shared" si="44"/>
        <v>0.48525244545199797</v>
      </c>
      <c r="BP27">
        <f t="shared" si="44"/>
        <v>0.43714293715028196</v>
      </c>
      <c r="BQ27">
        <f t="shared" si="44"/>
        <v>0.39624100099014387</v>
      </c>
      <c r="BR27">
        <f t="shared" si="44"/>
        <v>0.36924235253339233</v>
      </c>
      <c r="BS27">
        <f t="shared" si="44"/>
        <v>0.35876011344059472</v>
      </c>
      <c r="BT27">
        <f t="shared" si="46"/>
        <v>0.36426233590707446</v>
      </c>
      <c r="BU27">
        <f t="shared" si="46"/>
        <v>0.38320838765539911</v>
      </c>
      <c r="BV27" s="1">
        <f t="shared" si="40"/>
        <v>0.47370174583098507</v>
      </c>
      <c r="BW27" s="1">
        <f t="shared" si="41"/>
        <v>1.4737017458309851</v>
      </c>
    </row>
    <row r="28" spans="1:75" x14ac:dyDescent="0.3">
      <c r="A28">
        <v>0.89999999999999991</v>
      </c>
      <c r="B28">
        <f t="shared" si="1"/>
        <v>2.0901906760006832</v>
      </c>
      <c r="C28">
        <f t="shared" si="45"/>
        <v>0.47752404394850867</v>
      </c>
      <c r="D28">
        <f t="shared" si="4"/>
        <v>3.4775240439485087</v>
      </c>
      <c r="G28">
        <v>0.89999999999999991</v>
      </c>
      <c r="H28">
        <f t="shared" si="5"/>
        <v>2.5714285714285712</v>
      </c>
      <c r="I28">
        <f t="shared" si="43"/>
        <v>0.46282233288276592</v>
      </c>
      <c r="J28">
        <f t="shared" si="7"/>
        <v>1.9999999999999998</v>
      </c>
      <c r="K28">
        <f t="shared" si="43"/>
        <v>0.52896412542544302</v>
      </c>
      <c r="L28">
        <f t="shared" si="9"/>
        <v>1.636363636363636</v>
      </c>
      <c r="M28">
        <f t="shared" si="43"/>
        <v>0.4384233248453776</v>
      </c>
      <c r="N28">
        <f t="shared" si="11"/>
        <v>0.49182667246762302</v>
      </c>
      <c r="O28">
        <f t="shared" si="12"/>
        <v>2.491826672467623</v>
      </c>
      <c r="S28">
        <v>0.89999999999999991</v>
      </c>
      <c r="T28">
        <f t="shared" si="13"/>
        <v>8.9999999999999982</v>
      </c>
      <c r="U28">
        <f t="shared" si="14"/>
        <v>7.4999999999999991</v>
      </c>
      <c r="V28">
        <f t="shared" si="15"/>
        <v>6.428571428571427</v>
      </c>
      <c r="W28">
        <f t="shared" si="16"/>
        <v>5.6249999999999991</v>
      </c>
      <c r="X28">
        <f t="shared" si="17"/>
        <v>5</v>
      </c>
      <c r="Y28">
        <f t="shared" si="18"/>
        <v>4.4999999999999991</v>
      </c>
      <c r="Z28">
        <f t="shared" si="19"/>
        <v>4.0909090909090908</v>
      </c>
      <c r="AA28">
        <f t="shared" si="20"/>
        <v>3.7499999999999996</v>
      </c>
      <c r="AB28">
        <f t="shared" si="21"/>
        <v>3.4615384615384612</v>
      </c>
      <c r="AC28">
        <f t="shared" si="22"/>
        <v>3.2142857142857135</v>
      </c>
      <c r="AD28">
        <f t="shared" si="23"/>
        <v>3</v>
      </c>
      <c r="AE28">
        <f t="shared" si="24"/>
        <v>2.8124999999999996</v>
      </c>
      <c r="AF28">
        <f t="shared" si="25"/>
        <v>2.6470588235294112</v>
      </c>
      <c r="AG28">
        <f t="shared" si="26"/>
        <v>2.5</v>
      </c>
      <c r="AH28">
        <f t="shared" si="27"/>
        <v>2.3684210526315788</v>
      </c>
      <c r="AI28">
        <f t="shared" si="28"/>
        <v>2.2499999999999996</v>
      </c>
      <c r="AJ28">
        <f t="shared" si="29"/>
        <v>2.1428571428571428</v>
      </c>
      <c r="AK28">
        <f t="shared" si="30"/>
        <v>2.0454545454545454</v>
      </c>
      <c r="AL28">
        <f t="shared" si="31"/>
        <v>1.9565217391304346</v>
      </c>
      <c r="AM28">
        <f t="shared" si="32"/>
        <v>1.8749999999999998</v>
      </c>
      <c r="AN28">
        <f t="shared" si="33"/>
        <v>1.7999999999999998</v>
      </c>
      <c r="AO28">
        <f t="shared" si="34"/>
        <v>1.7307692307692306</v>
      </c>
      <c r="AP28">
        <f t="shared" si="35"/>
        <v>1.6666666666666663</v>
      </c>
      <c r="AQ28">
        <f t="shared" si="36"/>
        <v>1.6071428571428568</v>
      </c>
      <c r="AR28">
        <f t="shared" si="37"/>
        <v>1.5517241379310345</v>
      </c>
      <c r="AS28">
        <f t="shared" si="38"/>
        <v>1.5</v>
      </c>
      <c r="AT28">
        <f t="shared" si="39"/>
        <v>1.4516129032258063</v>
      </c>
      <c r="AU28">
        <f t="shared" si="42"/>
        <v>0.43971925792541139</v>
      </c>
      <c r="AV28">
        <f t="shared" si="42"/>
        <v>0.43618694038004496</v>
      </c>
      <c r="AW28">
        <f t="shared" si="42"/>
        <v>0.44104109364522048</v>
      </c>
      <c r="AX28">
        <f t="shared" si="42"/>
        <v>0.43781405825187591</v>
      </c>
      <c r="AY28">
        <f t="shared" si="42"/>
        <v>0.42746594589658893</v>
      </c>
      <c r="AZ28">
        <f t="shared" si="42"/>
        <v>0.46108587886135954</v>
      </c>
      <c r="BA28">
        <f t="shared" si="42"/>
        <v>0.41808628450305729</v>
      </c>
      <c r="BB28">
        <f t="shared" si="42"/>
        <v>0.46527957348058391</v>
      </c>
      <c r="BC28">
        <f t="shared" si="42"/>
        <v>0.45619453397790982</v>
      </c>
      <c r="BD28">
        <f t="shared" si="44"/>
        <v>0.40530203529287306</v>
      </c>
      <c r="BE28">
        <f t="shared" si="44"/>
        <v>0.44428389686215408</v>
      </c>
      <c r="BF28">
        <f t="shared" si="44"/>
        <v>0.50192785505688209</v>
      </c>
      <c r="BG28">
        <f t="shared" si="44"/>
        <v>0.49066060328315608</v>
      </c>
      <c r="BH28">
        <f t="shared" si="44"/>
        <v>0.43138193823081811</v>
      </c>
      <c r="BI28">
        <f t="shared" si="44"/>
        <v>0.38895372279146334</v>
      </c>
      <c r="BJ28">
        <f t="shared" si="44"/>
        <v>0.39703452518018384</v>
      </c>
      <c r="BK28">
        <f t="shared" si="44"/>
        <v>0.44565346329584898</v>
      </c>
      <c r="BL28">
        <f t="shared" si="44"/>
        <v>0.5045682614022009</v>
      </c>
      <c r="BM28">
        <f t="shared" si="44"/>
        <v>0.54685423358289798</v>
      </c>
      <c r="BN28">
        <f t="shared" si="44"/>
        <v>0.55948301650035015</v>
      </c>
      <c r="BO28">
        <f t="shared" si="44"/>
        <v>0.54297959627211412</v>
      </c>
      <c r="BP28">
        <f t="shared" si="44"/>
        <v>0.5062210268566788</v>
      </c>
      <c r="BQ28">
        <f t="shared" si="44"/>
        <v>0.46088764402338234</v>
      </c>
      <c r="BR28">
        <f t="shared" si="44"/>
        <v>0.41757468254665991</v>
      </c>
      <c r="BS28">
        <f t="shared" si="44"/>
        <v>0.38386312758129165</v>
      </c>
      <c r="BT28">
        <f t="shared" si="46"/>
        <v>0.36388561111871554</v>
      </c>
      <c r="BU28">
        <f t="shared" si="46"/>
        <v>0.35876604011485069</v>
      </c>
      <c r="BV28" s="1">
        <f t="shared" si="40"/>
        <v>0.47974930135555782</v>
      </c>
      <c r="BW28" s="1">
        <f t="shared" si="41"/>
        <v>1.4797493013555578</v>
      </c>
    </row>
    <row r="29" spans="1:75" x14ac:dyDescent="0.3">
      <c r="A29">
        <v>0.95</v>
      </c>
      <c r="B29">
        <f t="shared" si="1"/>
        <v>2.2063123802229434</v>
      </c>
      <c r="C29">
        <f t="shared" si="45"/>
        <v>0.41297498912996511</v>
      </c>
      <c r="D29">
        <f t="shared" si="4"/>
        <v>3.4129749891299652</v>
      </c>
      <c r="G29">
        <v>0.95</v>
      </c>
      <c r="H29">
        <f t="shared" si="5"/>
        <v>2.7142857142857144</v>
      </c>
      <c r="I29">
        <f t="shared" si="43"/>
        <v>0.50461061503557059</v>
      </c>
      <c r="J29">
        <f t="shared" si="7"/>
        <v>2.1111111111111112</v>
      </c>
      <c r="K29">
        <f t="shared" si="43"/>
        <v>0.46464316033149083</v>
      </c>
      <c r="L29">
        <f t="shared" si="9"/>
        <v>1.7272727272727271</v>
      </c>
      <c r="M29">
        <f t="shared" si="43"/>
        <v>0.50394657568973322</v>
      </c>
      <c r="N29">
        <f t="shared" si="11"/>
        <v>0.48427580007055748</v>
      </c>
      <c r="O29">
        <f t="shared" si="12"/>
        <v>2.4842758000705576</v>
      </c>
      <c r="S29">
        <v>0.95</v>
      </c>
      <c r="T29">
        <f t="shared" si="13"/>
        <v>9.4999999999999982</v>
      </c>
      <c r="U29">
        <f t="shared" si="14"/>
        <v>7.916666666666667</v>
      </c>
      <c r="V29">
        <f t="shared" si="15"/>
        <v>6.7857142857142847</v>
      </c>
      <c r="W29">
        <f t="shared" si="16"/>
        <v>5.9375</v>
      </c>
      <c r="X29">
        <f t="shared" si="17"/>
        <v>5.2777777777777777</v>
      </c>
      <c r="Y29">
        <f t="shared" si="18"/>
        <v>4.7499999999999991</v>
      </c>
      <c r="Z29">
        <f t="shared" si="19"/>
        <v>4.3181818181818183</v>
      </c>
      <c r="AA29">
        <f t="shared" si="20"/>
        <v>3.9583333333333335</v>
      </c>
      <c r="AB29">
        <f t="shared" si="21"/>
        <v>3.6538461538461537</v>
      </c>
      <c r="AC29">
        <f t="shared" si="22"/>
        <v>3.3928571428571423</v>
      </c>
      <c r="AD29">
        <f t="shared" si="23"/>
        <v>3.1666666666666665</v>
      </c>
      <c r="AE29">
        <f t="shared" si="24"/>
        <v>2.96875</v>
      </c>
      <c r="AF29">
        <f t="shared" si="25"/>
        <v>2.7941176470588234</v>
      </c>
      <c r="AG29">
        <f t="shared" si="26"/>
        <v>2.6388888888888888</v>
      </c>
      <c r="AH29">
        <f t="shared" si="27"/>
        <v>2.5</v>
      </c>
      <c r="AI29">
        <f t="shared" si="28"/>
        <v>2.3749999999999996</v>
      </c>
      <c r="AJ29">
        <f t="shared" si="29"/>
        <v>2.2619047619047619</v>
      </c>
      <c r="AK29">
        <f t="shared" si="30"/>
        <v>2.1590909090909092</v>
      </c>
      <c r="AL29">
        <f t="shared" si="31"/>
        <v>2.0652173913043477</v>
      </c>
      <c r="AM29">
        <f t="shared" si="32"/>
        <v>1.9791666666666667</v>
      </c>
      <c r="AN29">
        <f t="shared" si="33"/>
        <v>1.9</v>
      </c>
      <c r="AO29">
        <f t="shared" si="34"/>
        <v>1.8269230769230769</v>
      </c>
      <c r="AP29">
        <f t="shared" si="35"/>
        <v>1.7592592592592591</v>
      </c>
      <c r="AQ29">
        <f t="shared" si="36"/>
        <v>1.6964285714285712</v>
      </c>
      <c r="AR29">
        <f t="shared" si="37"/>
        <v>1.6379310344827587</v>
      </c>
      <c r="AS29">
        <f t="shared" si="38"/>
        <v>1.5833333333333333</v>
      </c>
      <c r="AT29">
        <f t="shared" si="39"/>
        <v>1.532258064516129</v>
      </c>
      <c r="AU29">
        <f t="shared" si="42"/>
        <v>0.4389882672541669</v>
      </c>
      <c r="AV29">
        <f t="shared" si="42"/>
        <v>0.44133469773497741</v>
      </c>
      <c r="AW29">
        <f t="shared" si="42"/>
        <v>0.43573398820026243</v>
      </c>
      <c r="AX29">
        <f t="shared" si="42"/>
        <v>0.43465292189217469</v>
      </c>
      <c r="AY29">
        <f t="shared" si="42"/>
        <v>0.44950200926857431</v>
      </c>
      <c r="AZ29">
        <f t="shared" si="42"/>
        <v>0.43811302660485862</v>
      </c>
      <c r="BA29">
        <f t="shared" si="42"/>
        <v>0.44642078978140448</v>
      </c>
      <c r="BB29">
        <f t="shared" si="42"/>
        <v>0.42504227220257834</v>
      </c>
      <c r="BC29">
        <f t="shared" si="42"/>
        <v>0.47678669356149883</v>
      </c>
      <c r="BD29">
        <f t="shared" si="44"/>
        <v>0.43847956288540713</v>
      </c>
      <c r="BE29">
        <f t="shared" si="44"/>
        <v>0.4058411813666854</v>
      </c>
      <c r="BF29">
        <f t="shared" si="44"/>
        <v>0.4554851944149545</v>
      </c>
      <c r="BG29">
        <f t="shared" si="44"/>
        <v>0.50447411792613228</v>
      </c>
      <c r="BH29">
        <f t="shared" si="44"/>
        <v>0.48817765845993244</v>
      </c>
      <c r="BI29">
        <f t="shared" si="44"/>
        <v>0.43138193823081811</v>
      </c>
      <c r="BJ29">
        <f t="shared" si="44"/>
        <v>0.39001021716449352</v>
      </c>
      <c r="BK29">
        <f t="shared" si="44"/>
        <v>0.39383555626250788</v>
      </c>
      <c r="BL29">
        <f t="shared" si="44"/>
        <v>0.43646353404874544</v>
      </c>
      <c r="BM29">
        <f t="shared" si="44"/>
        <v>0.49282456219607751</v>
      </c>
      <c r="BN29">
        <f t="shared" si="44"/>
        <v>0.53834071504564251</v>
      </c>
      <c r="BO29">
        <f t="shared" si="44"/>
        <v>0.55888963158054628</v>
      </c>
      <c r="BP29">
        <f t="shared" si="44"/>
        <v>0.55199971861674757</v>
      </c>
      <c r="BQ29">
        <f t="shared" si="44"/>
        <v>0.52342617485203746</v>
      </c>
      <c r="BR29">
        <f t="shared" si="44"/>
        <v>0.48270136065611863</v>
      </c>
      <c r="BS29">
        <f t="shared" si="44"/>
        <v>0.43957373375346614</v>
      </c>
      <c r="BT29">
        <f t="shared" si="46"/>
        <v>0.40189497416434838</v>
      </c>
      <c r="BU29">
        <f t="shared" si="46"/>
        <v>0.374787851239058</v>
      </c>
      <c r="BV29" s="1">
        <f t="shared" si="40"/>
        <v>0.47767120025550497</v>
      </c>
      <c r="BW29" s="1">
        <f t="shared" si="41"/>
        <v>1.477671200255505</v>
      </c>
    </row>
    <row r="30" spans="1:75" x14ac:dyDescent="0.3">
      <c r="A30">
        <v>1.0000000000000009</v>
      </c>
      <c r="B30">
        <f t="shared" si="1"/>
        <v>2.3224340844452058</v>
      </c>
      <c r="C30">
        <f t="shared" si="45"/>
        <v>0.38582875587193621</v>
      </c>
      <c r="D30">
        <f t="shared" si="4"/>
        <v>3.3858287558719362</v>
      </c>
      <c r="G30">
        <v>1.0000000000000009</v>
      </c>
      <c r="H30">
        <f t="shared" si="5"/>
        <v>2.8571428571428599</v>
      </c>
      <c r="I30">
        <f t="shared" si="43"/>
        <v>0.49239726560141817</v>
      </c>
      <c r="J30">
        <f t="shared" si="7"/>
        <v>2.2222222222222241</v>
      </c>
      <c r="K30">
        <f t="shared" si="43"/>
        <v>0.40644328261937651</v>
      </c>
      <c r="L30">
        <f t="shared" si="9"/>
        <v>1.8181818181818197</v>
      </c>
      <c r="M30">
        <f t="shared" si="43"/>
        <v>0.54943744543378548</v>
      </c>
      <c r="N30">
        <f t="shared" si="11"/>
        <v>0.45932237873727499</v>
      </c>
      <c r="O30">
        <f t="shared" si="12"/>
        <v>2.4593223787372751</v>
      </c>
      <c r="S30">
        <v>1.0000000000000009</v>
      </c>
      <c r="T30">
        <f t="shared" si="13"/>
        <v>10.000000000000009</v>
      </c>
      <c r="U30">
        <f t="shared" si="14"/>
        <v>8.333333333333341</v>
      </c>
      <c r="V30">
        <f t="shared" si="15"/>
        <v>7.1428571428571486</v>
      </c>
      <c r="W30">
        <f t="shared" si="16"/>
        <v>6.2500000000000053</v>
      </c>
      <c r="X30">
        <f t="shared" si="17"/>
        <v>5.5555555555555607</v>
      </c>
      <c r="Y30">
        <f t="shared" si="18"/>
        <v>5.0000000000000044</v>
      </c>
      <c r="Z30">
        <f t="shared" si="19"/>
        <v>4.5454545454545494</v>
      </c>
      <c r="AA30">
        <f t="shared" si="20"/>
        <v>4.1666666666666705</v>
      </c>
      <c r="AB30">
        <f t="shared" si="21"/>
        <v>3.8461538461538494</v>
      </c>
      <c r="AC30">
        <f t="shared" si="22"/>
        <v>3.5714285714285743</v>
      </c>
      <c r="AD30">
        <f t="shared" si="23"/>
        <v>3.3333333333333366</v>
      </c>
      <c r="AE30">
        <f t="shared" si="24"/>
        <v>3.1250000000000027</v>
      </c>
      <c r="AF30">
        <f t="shared" si="25"/>
        <v>2.9411764705882377</v>
      </c>
      <c r="AG30">
        <f t="shared" si="26"/>
        <v>2.7777777777777803</v>
      </c>
      <c r="AH30">
        <f t="shared" si="27"/>
        <v>2.6315789473684235</v>
      </c>
      <c r="AI30">
        <f t="shared" si="28"/>
        <v>2.5000000000000022</v>
      </c>
      <c r="AJ30">
        <f t="shared" si="29"/>
        <v>2.3809523809523832</v>
      </c>
      <c r="AK30">
        <f t="shared" si="30"/>
        <v>2.2727272727272747</v>
      </c>
      <c r="AL30">
        <f t="shared" si="31"/>
        <v>2.1739130434782625</v>
      </c>
      <c r="AM30">
        <f t="shared" si="32"/>
        <v>2.0833333333333353</v>
      </c>
      <c r="AN30">
        <f t="shared" si="33"/>
        <v>2.0000000000000018</v>
      </c>
      <c r="AO30">
        <f t="shared" si="34"/>
        <v>1.9230769230769247</v>
      </c>
      <c r="AP30">
        <f t="shared" si="35"/>
        <v>1.8518518518518534</v>
      </c>
      <c r="AQ30">
        <f t="shared" si="36"/>
        <v>1.7857142857142871</v>
      </c>
      <c r="AR30">
        <f t="shared" si="37"/>
        <v>1.7241379310344844</v>
      </c>
      <c r="AS30">
        <f t="shared" si="38"/>
        <v>1.6666666666666683</v>
      </c>
      <c r="AT30">
        <f t="shared" si="39"/>
        <v>1.6129032258064531</v>
      </c>
      <c r="AU30">
        <f t="shared" si="42"/>
        <v>0.43874296407912017</v>
      </c>
      <c r="AV30">
        <f t="shared" si="42"/>
        <v>0.43752104164783312</v>
      </c>
      <c r="AW30">
        <f t="shared" si="42"/>
        <v>0.44317573925987852</v>
      </c>
      <c r="AX30">
        <f t="shared" si="42"/>
        <v>0.4463735588053484</v>
      </c>
      <c r="AY30">
        <f t="shared" si="42"/>
        <v>0.44291799496706441</v>
      </c>
      <c r="AZ30">
        <f t="shared" si="42"/>
        <v>0.42746594589658915</v>
      </c>
      <c r="BA30">
        <f t="shared" si="42"/>
        <v>0.45979123728637161</v>
      </c>
      <c r="BB30">
        <f t="shared" si="42"/>
        <v>0.42397946295093675</v>
      </c>
      <c r="BC30">
        <f t="shared" si="42"/>
        <v>0.44569992049543</v>
      </c>
      <c r="BD30">
        <f t="shared" si="44"/>
        <v>0.47517370778414736</v>
      </c>
      <c r="BE30">
        <f t="shared" si="44"/>
        <v>0.42328039478380686</v>
      </c>
      <c r="BF30">
        <f t="shared" si="44"/>
        <v>0.41051000986707092</v>
      </c>
      <c r="BG30">
        <f t="shared" si="44"/>
        <v>0.46547630353949182</v>
      </c>
      <c r="BH30">
        <f t="shared" si="44"/>
        <v>0.50598285047993874</v>
      </c>
      <c r="BI30">
        <f t="shared" si="44"/>
        <v>0.48582967337326893</v>
      </c>
      <c r="BJ30">
        <f t="shared" si="44"/>
        <v>0.43138193823081916</v>
      </c>
      <c r="BK30">
        <f t="shared" si="44"/>
        <v>0.39108909386744117</v>
      </c>
      <c r="BL30">
        <f t="shared" si="44"/>
        <v>0.39138131496879847</v>
      </c>
      <c r="BM30">
        <f t="shared" si="44"/>
        <v>0.42851121269959808</v>
      </c>
      <c r="BN30">
        <f t="shared" si="44"/>
        <v>0.48175169911677318</v>
      </c>
      <c r="BO30">
        <f t="shared" si="44"/>
        <v>0.52896412542544202</v>
      </c>
      <c r="BP30">
        <f t="shared" si="44"/>
        <v>0.55569257481913348</v>
      </c>
      <c r="BQ30">
        <f t="shared" si="44"/>
        <v>0.55729473774082983</v>
      </c>
      <c r="BR30">
        <f t="shared" si="44"/>
        <v>0.53688416399364924</v>
      </c>
      <c r="BS30">
        <f t="shared" si="44"/>
        <v>0.50188095201361316</v>
      </c>
      <c r="BT30">
        <f t="shared" si="46"/>
        <v>0.46088764402338384</v>
      </c>
      <c r="BU30">
        <f t="shared" si="46"/>
        <v>0.42157159350010842</v>
      </c>
      <c r="BV30" s="1">
        <f t="shared" si="40"/>
        <v>0.46885596503549393</v>
      </c>
      <c r="BW30" s="1">
        <f t="shared" si="41"/>
        <v>1.468855965035494</v>
      </c>
    </row>
    <row r="31" spans="1:75" x14ac:dyDescent="0.3">
      <c r="A31">
        <v>1.05</v>
      </c>
      <c r="B31">
        <f t="shared" si="1"/>
        <v>2.4385557886674638</v>
      </c>
      <c r="C31">
        <f t="shared" si="45"/>
        <v>0.40687955777699958</v>
      </c>
      <c r="D31">
        <f t="shared" si="4"/>
        <v>3.4068795577769997</v>
      </c>
      <c r="G31">
        <v>1.05</v>
      </c>
      <c r="H31">
        <f t="shared" si="5"/>
        <v>3.0000000000000004</v>
      </c>
      <c r="I31">
        <f t="shared" si="43"/>
        <v>0.44428389686215386</v>
      </c>
      <c r="J31">
        <f t="shared" si="7"/>
        <v>2.3333333333333335</v>
      </c>
      <c r="K31">
        <f t="shared" si="43"/>
        <v>0.3858700491950699</v>
      </c>
      <c r="L31">
        <f t="shared" si="9"/>
        <v>1.9090909090909089</v>
      </c>
      <c r="M31">
        <f t="shared" si="43"/>
        <v>0.55792707955122778</v>
      </c>
      <c r="N31">
        <f t="shared" si="11"/>
        <v>0.43545476588705084</v>
      </c>
      <c r="O31">
        <f t="shared" si="12"/>
        <v>2.4354547658870507</v>
      </c>
      <c r="S31">
        <v>1.05</v>
      </c>
      <c r="T31">
        <f t="shared" si="13"/>
        <v>10.5</v>
      </c>
      <c r="U31">
        <f t="shared" si="14"/>
        <v>8.75</v>
      </c>
      <c r="V31">
        <f t="shared" si="15"/>
        <v>7.5</v>
      </c>
      <c r="W31">
        <f t="shared" si="16"/>
        <v>6.5625</v>
      </c>
      <c r="X31">
        <f t="shared" si="17"/>
        <v>5.8333333333333339</v>
      </c>
      <c r="Y31">
        <f t="shared" si="18"/>
        <v>5.25</v>
      </c>
      <c r="Z31">
        <f t="shared" si="19"/>
        <v>4.7727272727272725</v>
      </c>
      <c r="AA31">
        <f t="shared" si="20"/>
        <v>4.375</v>
      </c>
      <c r="AB31">
        <f t="shared" si="21"/>
        <v>4.0384615384615383</v>
      </c>
      <c r="AC31">
        <f t="shared" si="22"/>
        <v>3.75</v>
      </c>
      <c r="AD31">
        <f t="shared" si="23"/>
        <v>3.5000000000000004</v>
      </c>
      <c r="AE31">
        <f t="shared" si="24"/>
        <v>3.28125</v>
      </c>
      <c r="AF31">
        <f t="shared" si="25"/>
        <v>3.0882352941176472</v>
      </c>
      <c r="AG31">
        <f t="shared" si="26"/>
        <v>2.916666666666667</v>
      </c>
      <c r="AH31">
        <f t="shared" si="27"/>
        <v>2.763157894736842</v>
      </c>
      <c r="AI31">
        <f t="shared" si="28"/>
        <v>2.625</v>
      </c>
      <c r="AJ31">
        <f t="shared" si="29"/>
        <v>2.5</v>
      </c>
      <c r="AK31">
        <f t="shared" si="30"/>
        <v>2.3863636363636362</v>
      </c>
      <c r="AL31">
        <f t="shared" si="31"/>
        <v>2.2826086956521738</v>
      </c>
      <c r="AM31">
        <f t="shared" si="32"/>
        <v>2.1875</v>
      </c>
      <c r="AN31">
        <f t="shared" si="33"/>
        <v>2.1</v>
      </c>
      <c r="AO31">
        <f t="shared" si="34"/>
        <v>2.0192307692307692</v>
      </c>
      <c r="AP31">
        <f t="shared" si="35"/>
        <v>1.9444444444444444</v>
      </c>
      <c r="AQ31">
        <f t="shared" si="36"/>
        <v>1.875</v>
      </c>
      <c r="AR31">
        <f t="shared" si="37"/>
        <v>1.8103448275862071</v>
      </c>
      <c r="AS31">
        <f t="shared" si="38"/>
        <v>1.7500000000000002</v>
      </c>
      <c r="AT31">
        <f t="shared" si="39"/>
        <v>1.6935483870967742</v>
      </c>
      <c r="AU31">
        <f t="shared" si="42"/>
        <v>0.43943832541669553</v>
      </c>
      <c r="AV31">
        <f t="shared" si="42"/>
        <v>0.44017055938388255</v>
      </c>
      <c r="AW31">
        <f t="shared" si="42"/>
        <v>0.43618694038004496</v>
      </c>
      <c r="AX31">
        <f t="shared" si="42"/>
        <v>0.43574026944670685</v>
      </c>
      <c r="AY31">
        <f t="shared" si="42"/>
        <v>0.43114611738647801</v>
      </c>
      <c r="AZ31">
        <f t="shared" si="42"/>
        <v>0.44786846965371241</v>
      </c>
      <c r="BA31">
        <f t="shared" si="42"/>
        <v>0.43548890160390974</v>
      </c>
      <c r="BB31">
        <f t="shared" si="42"/>
        <v>0.45399103870616542</v>
      </c>
      <c r="BC31">
        <f t="shared" si="42"/>
        <v>0.41806356574624853</v>
      </c>
      <c r="BD31">
        <f t="shared" si="44"/>
        <v>0.46527957348058391</v>
      </c>
      <c r="BE31">
        <f t="shared" si="44"/>
        <v>0.46465839112617258</v>
      </c>
      <c r="BF31">
        <f t="shared" si="44"/>
        <v>0.41257463392494531</v>
      </c>
      <c r="BG31">
        <f t="shared" si="44"/>
        <v>0.41773312312002547</v>
      </c>
      <c r="BH31">
        <f t="shared" si="44"/>
        <v>0.47411149045054446</v>
      </c>
      <c r="BI31">
        <f t="shared" si="44"/>
        <v>0.50670218849357418</v>
      </c>
      <c r="BJ31">
        <f t="shared" si="44"/>
        <v>0.48361941415080728</v>
      </c>
      <c r="BK31">
        <f t="shared" si="44"/>
        <v>0.43138193823081811</v>
      </c>
      <c r="BL31">
        <f t="shared" si="44"/>
        <v>0.39216867623770552</v>
      </c>
      <c r="BM31">
        <f t="shared" si="44"/>
        <v>0.38952539833142535</v>
      </c>
      <c r="BN31">
        <f t="shared" si="44"/>
        <v>0.42166033749649073</v>
      </c>
      <c r="BO31">
        <f t="shared" si="44"/>
        <v>0.47147174125489644</v>
      </c>
      <c r="BP31">
        <f t="shared" si="44"/>
        <v>0.51920529484405187</v>
      </c>
      <c r="BQ31">
        <f t="shared" si="44"/>
        <v>0.55058945854657138</v>
      </c>
      <c r="BR31">
        <f t="shared" si="44"/>
        <v>0.55948301650035004</v>
      </c>
      <c r="BS31">
        <f t="shared" si="44"/>
        <v>0.54683776073038604</v>
      </c>
      <c r="BT31">
        <f t="shared" si="46"/>
        <v>0.5181142130671621</v>
      </c>
      <c r="BU31">
        <f t="shared" si="46"/>
        <v>0.4806304569220064</v>
      </c>
      <c r="BV31" s="1">
        <f t="shared" si="40"/>
        <v>0.45737162540783582</v>
      </c>
      <c r="BW31" s="1">
        <f t="shared" si="41"/>
        <v>1.4573716254078359</v>
      </c>
    </row>
    <row r="32" spans="1:75" x14ac:dyDescent="0.3">
      <c r="A32">
        <v>1.1000000000000001</v>
      </c>
      <c r="B32">
        <f t="shared" si="1"/>
        <v>2.554677492889724</v>
      </c>
      <c r="C32">
        <f t="shared" si="45"/>
        <v>0.45559087649246066</v>
      </c>
      <c r="D32">
        <f t="shared" si="4"/>
        <v>3.4555908764924608</v>
      </c>
      <c r="G32">
        <v>1.1000000000000001</v>
      </c>
      <c r="H32">
        <f t="shared" si="5"/>
        <v>3.1428571428571432</v>
      </c>
      <c r="I32">
        <f t="shared" si="43"/>
        <v>0.40803361827484319</v>
      </c>
      <c r="J32">
        <f t="shared" si="7"/>
        <v>2.4444444444444446</v>
      </c>
      <c r="K32">
        <f t="shared" si="43"/>
        <v>0.40896001993239062</v>
      </c>
      <c r="L32">
        <f t="shared" si="9"/>
        <v>2</v>
      </c>
      <c r="M32">
        <f t="shared" si="43"/>
        <v>0.52896412542544291</v>
      </c>
      <c r="N32">
        <f t="shared" si="11"/>
        <v>0.43054445123440532</v>
      </c>
      <c r="O32">
        <f t="shared" si="12"/>
        <v>2.4305444512344052</v>
      </c>
      <c r="S32">
        <v>1.1000000000000001</v>
      </c>
      <c r="T32">
        <f t="shared" si="13"/>
        <v>11</v>
      </c>
      <c r="U32">
        <f t="shared" si="14"/>
        <v>9.1666666666666679</v>
      </c>
      <c r="V32">
        <f t="shared" si="15"/>
        <v>7.8571428571428568</v>
      </c>
      <c r="W32">
        <f t="shared" si="16"/>
        <v>6.875</v>
      </c>
      <c r="X32">
        <f t="shared" si="17"/>
        <v>6.1111111111111116</v>
      </c>
      <c r="Y32">
        <f t="shared" si="18"/>
        <v>5.5</v>
      </c>
      <c r="Z32">
        <f t="shared" si="19"/>
        <v>5</v>
      </c>
      <c r="AA32">
        <f t="shared" si="20"/>
        <v>4.5833333333333339</v>
      </c>
      <c r="AB32">
        <f t="shared" si="21"/>
        <v>4.2307692307692308</v>
      </c>
      <c r="AC32">
        <f t="shared" si="22"/>
        <v>3.9285714285714284</v>
      </c>
      <c r="AD32">
        <f t="shared" si="23"/>
        <v>3.666666666666667</v>
      </c>
      <c r="AE32">
        <f t="shared" si="24"/>
        <v>3.4375</v>
      </c>
      <c r="AF32">
        <f t="shared" si="25"/>
        <v>3.2352941176470589</v>
      </c>
      <c r="AG32">
        <f t="shared" si="26"/>
        <v>3.0555555555555558</v>
      </c>
      <c r="AH32">
        <f t="shared" si="27"/>
        <v>2.8947368421052633</v>
      </c>
      <c r="AI32">
        <f t="shared" si="28"/>
        <v>2.75</v>
      </c>
      <c r="AJ32">
        <f t="shared" si="29"/>
        <v>2.6190476190476195</v>
      </c>
      <c r="AK32">
        <f t="shared" si="30"/>
        <v>2.5</v>
      </c>
      <c r="AL32">
        <f t="shared" si="31"/>
        <v>2.3913043478260869</v>
      </c>
      <c r="AM32">
        <f t="shared" si="32"/>
        <v>2.291666666666667</v>
      </c>
      <c r="AN32">
        <f t="shared" si="33"/>
        <v>2.2000000000000002</v>
      </c>
      <c r="AO32">
        <f t="shared" si="34"/>
        <v>2.1153846153846154</v>
      </c>
      <c r="AP32">
        <f t="shared" si="35"/>
        <v>2.0370370370370372</v>
      </c>
      <c r="AQ32">
        <f t="shared" si="36"/>
        <v>1.9642857142857142</v>
      </c>
      <c r="AR32">
        <f t="shared" si="37"/>
        <v>1.8965517241379313</v>
      </c>
      <c r="AS32">
        <f t="shared" si="38"/>
        <v>1.8333333333333335</v>
      </c>
      <c r="AT32">
        <f t="shared" si="39"/>
        <v>1.774193548387097</v>
      </c>
      <c r="AU32">
        <f t="shared" si="42"/>
        <v>0.43863606446749509</v>
      </c>
      <c r="AV32">
        <f t="shared" si="42"/>
        <v>0.43831128280458836</v>
      </c>
      <c r="AW32">
        <f t="shared" si="42"/>
        <v>0.44069236906018483</v>
      </c>
      <c r="AX32">
        <f t="shared" si="42"/>
        <v>0.43850916566878168</v>
      </c>
      <c r="AY32">
        <f t="shared" si="42"/>
        <v>0.44374652433251255</v>
      </c>
      <c r="AZ32">
        <f t="shared" si="42"/>
        <v>0.44684263389788803</v>
      </c>
      <c r="BA32">
        <f t="shared" si="42"/>
        <v>0.42746594589658893</v>
      </c>
      <c r="BB32">
        <f t="shared" si="42"/>
        <v>0.4572862018300709</v>
      </c>
      <c r="BC32">
        <f t="shared" si="42"/>
        <v>0.43277156129283623</v>
      </c>
      <c r="BD32">
        <f t="shared" si="44"/>
        <v>0.42957646825095047</v>
      </c>
      <c r="BE32">
        <f t="shared" si="44"/>
        <v>0.47600499552880693</v>
      </c>
      <c r="BF32">
        <f t="shared" si="44"/>
        <v>0.45023360940684515</v>
      </c>
      <c r="BG32">
        <f t="shared" si="44"/>
        <v>0.40664098623151401</v>
      </c>
      <c r="BH32">
        <f t="shared" si="44"/>
        <v>0.42629505690402675</v>
      </c>
      <c r="BI32">
        <f t="shared" si="44"/>
        <v>0.4814061763923087</v>
      </c>
      <c r="BJ32">
        <f t="shared" si="44"/>
        <v>0.506825590101047</v>
      </c>
      <c r="BK32">
        <f t="shared" si="44"/>
        <v>0.4815443087828003</v>
      </c>
      <c r="BL32">
        <f t="shared" si="44"/>
        <v>0.43138193823081811</v>
      </c>
      <c r="BM32">
        <f t="shared" si="44"/>
        <v>0.39323445168530136</v>
      </c>
      <c r="BN32">
        <f t="shared" si="44"/>
        <v>0.38815074146338047</v>
      </c>
      <c r="BO32">
        <f t="shared" si="44"/>
        <v>0.41577856972841182</v>
      </c>
      <c r="BP32">
        <f t="shared" si="44"/>
        <v>0.46203291272770619</v>
      </c>
      <c r="BQ32">
        <f t="shared" si="44"/>
        <v>0.50940598530704062</v>
      </c>
      <c r="BR32">
        <f t="shared" ref="BL32:BS50" si="47">$C$4+0.29*EXP(-0.6*AQ32)*COS(2.3*PI()*(AQ32-0.16))+0.15*EXP(-0.9*AQ32)</f>
        <v>0.54414885024746418</v>
      </c>
      <c r="BS32">
        <f t="shared" si="47"/>
        <v>0.55915174618449059</v>
      </c>
      <c r="BT32">
        <f t="shared" si="46"/>
        <v>0.55364842521888247</v>
      </c>
      <c r="BU32">
        <f t="shared" si="46"/>
        <v>0.53135366252043092</v>
      </c>
      <c r="BV32" s="1">
        <f t="shared" si="40"/>
        <v>0.4478811678121099</v>
      </c>
      <c r="BW32" s="1">
        <f t="shared" si="41"/>
        <v>1.44788116781211</v>
      </c>
    </row>
    <row r="33" spans="1:75" x14ac:dyDescent="0.3">
      <c r="A33">
        <v>1.1499999999999999</v>
      </c>
      <c r="B33">
        <f t="shared" si="1"/>
        <v>2.6707991971119838</v>
      </c>
      <c r="C33">
        <f t="shared" si="45"/>
        <v>0.49696346740281877</v>
      </c>
      <c r="D33">
        <f t="shared" si="4"/>
        <v>3.4969634674028187</v>
      </c>
      <c r="G33">
        <v>1.1499999999999999</v>
      </c>
      <c r="H33">
        <f t="shared" si="5"/>
        <v>3.2857142857142856</v>
      </c>
      <c r="I33">
        <f t="shared" si="43"/>
        <v>0.41334670439284199</v>
      </c>
      <c r="J33">
        <f t="shared" si="7"/>
        <v>2.5555555555555554</v>
      </c>
      <c r="K33">
        <f t="shared" si="43"/>
        <v>0.45597511675009245</v>
      </c>
      <c r="L33">
        <f t="shared" si="9"/>
        <v>2.0909090909090904</v>
      </c>
      <c r="M33">
        <f t="shared" si="43"/>
        <v>0.47708071443615269</v>
      </c>
      <c r="N33">
        <f t="shared" si="11"/>
        <v>0.44652323264651766</v>
      </c>
      <c r="O33">
        <f t="shared" si="12"/>
        <v>2.4465232326465176</v>
      </c>
      <c r="S33">
        <v>1.1499999999999999</v>
      </c>
      <c r="T33">
        <f t="shared" si="13"/>
        <v>11.499999999999998</v>
      </c>
      <c r="U33">
        <f t="shared" si="14"/>
        <v>9.5833333333333321</v>
      </c>
      <c r="V33">
        <f t="shared" si="15"/>
        <v>8.2142857142857135</v>
      </c>
      <c r="W33">
        <f t="shared" si="16"/>
        <v>7.1874999999999991</v>
      </c>
      <c r="X33">
        <f t="shared" si="17"/>
        <v>6.3888888888888884</v>
      </c>
      <c r="Y33">
        <f t="shared" si="18"/>
        <v>5.7499999999999991</v>
      </c>
      <c r="Z33">
        <f t="shared" si="19"/>
        <v>5.2272727272727266</v>
      </c>
      <c r="AA33">
        <f t="shared" si="20"/>
        <v>4.7916666666666661</v>
      </c>
      <c r="AB33">
        <f t="shared" si="21"/>
        <v>4.4230769230769225</v>
      </c>
      <c r="AC33">
        <f t="shared" si="22"/>
        <v>4.1071428571428568</v>
      </c>
      <c r="AD33">
        <f t="shared" si="23"/>
        <v>3.833333333333333</v>
      </c>
      <c r="AE33">
        <f t="shared" si="24"/>
        <v>3.5937499999999996</v>
      </c>
      <c r="AF33">
        <f t="shared" si="25"/>
        <v>3.3823529411764701</v>
      </c>
      <c r="AG33">
        <f t="shared" si="26"/>
        <v>3.1944444444444442</v>
      </c>
      <c r="AH33">
        <f t="shared" si="27"/>
        <v>3.0263157894736841</v>
      </c>
      <c r="AI33">
        <f t="shared" si="28"/>
        <v>2.8749999999999996</v>
      </c>
      <c r="AJ33">
        <f t="shared" si="29"/>
        <v>2.7380952380952381</v>
      </c>
      <c r="AK33">
        <f t="shared" si="30"/>
        <v>2.6136363636363633</v>
      </c>
      <c r="AL33">
        <f t="shared" si="31"/>
        <v>2.4999999999999996</v>
      </c>
      <c r="AM33">
        <f t="shared" si="32"/>
        <v>2.395833333333333</v>
      </c>
      <c r="AN33">
        <f t="shared" si="33"/>
        <v>2.2999999999999998</v>
      </c>
      <c r="AO33">
        <f t="shared" si="34"/>
        <v>2.2115384615384612</v>
      </c>
      <c r="AP33">
        <f t="shared" si="35"/>
        <v>2.1296296296296293</v>
      </c>
      <c r="AQ33">
        <f t="shared" si="36"/>
        <v>2.0535714285714284</v>
      </c>
      <c r="AR33">
        <f t="shared" si="37"/>
        <v>1.9827586206896552</v>
      </c>
      <c r="AS33">
        <f t="shared" si="38"/>
        <v>1.9166666666666665</v>
      </c>
      <c r="AT33">
        <f t="shared" si="39"/>
        <v>1.8548387096774193</v>
      </c>
      <c r="AU33">
        <f t="shared" si="42"/>
        <v>0.43930148973896238</v>
      </c>
      <c r="AV33">
        <f t="shared" si="42"/>
        <v>0.43951997991688269</v>
      </c>
      <c r="AW33">
        <f t="shared" si="42"/>
        <v>0.43894270060319052</v>
      </c>
      <c r="AX33">
        <f t="shared" si="42"/>
        <v>0.44263278975221493</v>
      </c>
      <c r="AY33">
        <f t="shared" si="42"/>
        <v>0.44274577581631452</v>
      </c>
      <c r="AZ33">
        <f t="shared" si="42"/>
        <v>0.43156977246880818</v>
      </c>
      <c r="BA33">
        <f t="shared" si="42"/>
        <v>0.44625749742850862</v>
      </c>
      <c r="BB33">
        <f t="shared" si="42"/>
        <v>0.43346702403107606</v>
      </c>
      <c r="BC33">
        <f t="shared" si="42"/>
        <v>0.45851620270076687</v>
      </c>
      <c r="BD33">
        <f t="shared" si="42"/>
        <v>0.41881075702053461</v>
      </c>
      <c r="BE33">
        <f t="shared" si="42"/>
        <v>0.44844451442664685</v>
      </c>
      <c r="BF33">
        <f t="shared" si="42"/>
        <v>0.47677041706566264</v>
      </c>
      <c r="BG33">
        <f t="shared" si="42"/>
        <v>0.43568997202920268</v>
      </c>
      <c r="BH33">
        <f t="shared" si="42"/>
        <v>0.40490937020710782</v>
      </c>
      <c r="BI33">
        <f t="shared" si="42"/>
        <v>0.43533534610971819</v>
      </c>
      <c r="BJ33">
        <f t="shared" si="42"/>
        <v>0.48745740631370643</v>
      </c>
      <c r="BK33">
        <f t="shared" ref="BK33:BK50" si="48">$C$4+0.29*EXP(-0.6*AJ33)*COS(2.3*PI()*(AJ33-0.16))+0.15*EXP(-0.9*AJ33)</f>
        <v>0.5065026280833459</v>
      </c>
      <c r="BL33">
        <f t="shared" si="47"/>
        <v>0.47959878608028517</v>
      </c>
      <c r="BM33">
        <f t="shared" si="47"/>
        <v>0.43138193823081789</v>
      </c>
      <c r="BN33">
        <f t="shared" si="47"/>
        <v>0.39427686980881194</v>
      </c>
      <c r="BO33">
        <f t="shared" si="47"/>
        <v>0.38716366119894091</v>
      </c>
      <c r="BP33">
        <f t="shared" si="47"/>
        <v>0.41074314190693123</v>
      </c>
      <c r="BQ33">
        <f t="shared" si="47"/>
        <v>0.45343619295586951</v>
      </c>
      <c r="BR33">
        <f t="shared" si="47"/>
        <v>0.49980221552014442</v>
      </c>
      <c r="BS33">
        <f t="shared" si="47"/>
        <v>0.53682291592506537</v>
      </c>
      <c r="BT33">
        <f t="shared" si="46"/>
        <v>0.55682853129543919</v>
      </c>
      <c r="BU33">
        <f t="shared" si="46"/>
        <v>0.55772566975656945</v>
      </c>
      <c r="BV33" s="1">
        <f t="shared" si="40"/>
        <v>0.4433758903244292</v>
      </c>
      <c r="BW33" s="1">
        <f t="shared" si="41"/>
        <v>1.4433758903244291</v>
      </c>
    </row>
    <row r="34" spans="1:75" x14ac:dyDescent="0.3">
      <c r="A34">
        <v>1.2</v>
      </c>
      <c r="B34">
        <f t="shared" si="1"/>
        <v>2.7869209013342444</v>
      </c>
      <c r="C34">
        <f t="shared" si="45"/>
        <v>0.50522852043410571</v>
      </c>
      <c r="D34">
        <f t="shared" si="4"/>
        <v>3.5052285204341058</v>
      </c>
      <c r="G34">
        <v>1.2</v>
      </c>
      <c r="H34">
        <f t="shared" si="5"/>
        <v>3.4285714285714288</v>
      </c>
      <c r="I34">
        <f t="shared" si="43"/>
        <v>0.44793046054305186</v>
      </c>
      <c r="J34">
        <f t="shared" si="7"/>
        <v>2.6666666666666665</v>
      </c>
      <c r="K34">
        <f t="shared" si="43"/>
        <v>0.49596840442484874</v>
      </c>
      <c r="L34">
        <f t="shared" si="9"/>
        <v>2.1818181818181817</v>
      </c>
      <c r="M34">
        <f t="shared" si="43"/>
        <v>0.42447021965376336</v>
      </c>
      <c r="N34">
        <f t="shared" si="11"/>
        <v>0.46794978194635273</v>
      </c>
      <c r="O34">
        <f t="shared" si="12"/>
        <v>2.4679497819463529</v>
      </c>
      <c r="S34">
        <v>1.2</v>
      </c>
      <c r="T34">
        <f t="shared" si="13"/>
        <v>11.999999999999998</v>
      </c>
      <c r="U34">
        <f t="shared" si="14"/>
        <v>10</v>
      </c>
      <c r="V34">
        <f t="shared" si="15"/>
        <v>8.5714285714285712</v>
      </c>
      <c r="W34">
        <f t="shared" si="16"/>
        <v>7.5</v>
      </c>
      <c r="X34">
        <f t="shared" si="17"/>
        <v>6.666666666666667</v>
      </c>
      <c r="Y34">
        <f t="shared" si="18"/>
        <v>5.9999999999999991</v>
      </c>
      <c r="Z34">
        <f t="shared" si="19"/>
        <v>5.4545454545454541</v>
      </c>
      <c r="AA34">
        <f t="shared" si="20"/>
        <v>5</v>
      </c>
      <c r="AB34">
        <f t="shared" si="21"/>
        <v>4.615384615384615</v>
      </c>
      <c r="AC34">
        <f t="shared" si="22"/>
        <v>4.2857142857142856</v>
      </c>
      <c r="AD34">
        <f t="shared" si="23"/>
        <v>4</v>
      </c>
      <c r="AE34">
        <f t="shared" si="24"/>
        <v>3.75</v>
      </c>
      <c r="AF34">
        <f t="shared" si="25"/>
        <v>3.5294117647058818</v>
      </c>
      <c r="AG34">
        <f t="shared" si="26"/>
        <v>3.3333333333333335</v>
      </c>
      <c r="AH34">
        <f t="shared" si="27"/>
        <v>3.1578947368421053</v>
      </c>
      <c r="AI34">
        <f t="shared" si="28"/>
        <v>2.9999999999999996</v>
      </c>
      <c r="AJ34">
        <f t="shared" si="29"/>
        <v>2.8571428571428572</v>
      </c>
      <c r="AK34">
        <f t="shared" si="30"/>
        <v>2.7272727272727271</v>
      </c>
      <c r="AL34">
        <f t="shared" si="31"/>
        <v>2.6086956521739126</v>
      </c>
      <c r="AM34">
        <f t="shared" si="32"/>
        <v>2.5</v>
      </c>
      <c r="AN34">
        <f t="shared" si="33"/>
        <v>2.4</v>
      </c>
      <c r="AO34">
        <f t="shared" si="34"/>
        <v>2.3076923076923075</v>
      </c>
      <c r="AP34">
        <f t="shared" si="35"/>
        <v>2.2222222222222219</v>
      </c>
      <c r="AQ34">
        <f t="shared" si="36"/>
        <v>2.1428571428571428</v>
      </c>
      <c r="AR34">
        <f t="shared" si="37"/>
        <v>2.0689655172413794</v>
      </c>
      <c r="AS34">
        <f t="shared" si="38"/>
        <v>2</v>
      </c>
      <c r="AT34">
        <f t="shared" si="39"/>
        <v>1.9354838709677418</v>
      </c>
      <c r="AU34">
        <f t="shared" si="42"/>
        <v>0.43885563341214234</v>
      </c>
      <c r="AV34">
        <f t="shared" si="42"/>
        <v>0.43874296407912022</v>
      </c>
      <c r="AW34">
        <f t="shared" si="42"/>
        <v>0.43829447229215712</v>
      </c>
      <c r="AX34">
        <f t="shared" si="42"/>
        <v>0.43618694038004496</v>
      </c>
      <c r="AY34">
        <f t="shared" si="42"/>
        <v>0.43410582379250756</v>
      </c>
      <c r="AZ34">
        <f t="shared" si="42"/>
        <v>0.43801164546498406</v>
      </c>
      <c r="BA34">
        <f t="shared" si="42"/>
        <v>0.44944847959862078</v>
      </c>
      <c r="BB34">
        <f t="shared" si="42"/>
        <v>0.42746594589658893</v>
      </c>
      <c r="BC34">
        <f t="shared" si="42"/>
        <v>0.45433430533197211</v>
      </c>
      <c r="BD34">
        <f t="shared" si="42"/>
        <v>0.44142749285106037</v>
      </c>
      <c r="BE34">
        <f t="shared" si="42"/>
        <v>0.42038435986501793</v>
      </c>
      <c r="BF34">
        <f t="shared" si="42"/>
        <v>0.46527957348058391</v>
      </c>
      <c r="BG34">
        <f t="shared" si="42"/>
        <v>0.46991839382158829</v>
      </c>
      <c r="BH34">
        <f t="shared" si="42"/>
        <v>0.42328039478380625</v>
      </c>
      <c r="BI34">
        <f t="shared" si="42"/>
        <v>0.406499587563869</v>
      </c>
      <c r="BJ34">
        <f t="shared" si="42"/>
        <v>0.44428389686215425</v>
      </c>
      <c r="BK34">
        <f t="shared" si="48"/>
        <v>0.49239726560141883</v>
      </c>
      <c r="BL34">
        <f t="shared" si="47"/>
        <v>0.50584842514717709</v>
      </c>
      <c r="BM34">
        <f t="shared" si="47"/>
        <v>0.47777571630884397</v>
      </c>
      <c r="BN34">
        <f t="shared" si="47"/>
        <v>0.43138193823081811</v>
      </c>
      <c r="BO34">
        <f t="shared" si="47"/>
        <v>0.39528983358935194</v>
      </c>
      <c r="BP34">
        <f t="shared" si="47"/>
        <v>0.3864890494254839</v>
      </c>
      <c r="BQ34">
        <f t="shared" si="47"/>
        <v>0.4064432826193774</v>
      </c>
      <c r="BR34">
        <f t="shared" si="47"/>
        <v>0.44565346329584898</v>
      </c>
      <c r="BS34">
        <f t="shared" si="47"/>
        <v>0.49055108452096591</v>
      </c>
      <c r="BT34">
        <f t="shared" si="46"/>
        <v>0.52896412542544291</v>
      </c>
      <c r="BU34">
        <f t="shared" si="46"/>
        <v>0.55297059707404828</v>
      </c>
      <c r="BV34" s="1">
        <f t="shared" si="40"/>
        <v>0.44406272187453161</v>
      </c>
      <c r="BW34" s="1">
        <f t="shared" si="41"/>
        <v>1.4440627218745317</v>
      </c>
    </row>
    <row r="35" spans="1:75" x14ac:dyDescent="0.3">
      <c r="A35">
        <v>1.25</v>
      </c>
      <c r="B35">
        <f t="shared" si="1"/>
        <v>2.9030426055565046</v>
      </c>
      <c r="C35">
        <f t="shared" si="45"/>
        <v>0.47870461217303134</v>
      </c>
      <c r="D35">
        <f t="shared" si="4"/>
        <v>3.4787046121730314</v>
      </c>
      <c r="G35">
        <v>1.25</v>
      </c>
      <c r="H35">
        <f t="shared" si="5"/>
        <v>3.5714285714285716</v>
      </c>
      <c r="I35">
        <f t="shared" si="43"/>
        <v>0.47517370778414719</v>
      </c>
      <c r="J35">
        <f t="shared" si="7"/>
        <v>2.7777777777777777</v>
      </c>
      <c r="K35">
        <f t="shared" si="43"/>
        <v>0.50598285047993885</v>
      </c>
      <c r="L35">
        <f t="shared" si="9"/>
        <v>2.2727272727272725</v>
      </c>
      <c r="M35">
        <f t="shared" si="43"/>
        <v>0.39138131496879891</v>
      </c>
      <c r="N35">
        <f t="shared" si="11"/>
        <v>0.47548257097301549</v>
      </c>
      <c r="O35">
        <f t="shared" si="12"/>
        <v>2.4754825709730155</v>
      </c>
      <c r="S35">
        <v>1.25</v>
      </c>
      <c r="T35">
        <f t="shared" si="13"/>
        <v>12.5</v>
      </c>
      <c r="U35">
        <f t="shared" si="14"/>
        <v>10.416666666666668</v>
      </c>
      <c r="V35">
        <f t="shared" si="15"/>
        <v>8.928571428571427</v>
      </c>
      <c r="W35">
        <f t="shared" si="16"/>
        <v>7.8125</v>
      </c>
      <c r="X35">
        <f t="shared" si="17"/>
        <v>6.9444444444444446</v>
      </c>
      <c r="Y35">
        <f t="shared" si="18"/>
        <v>6.25</v>
      </c>
      <c r="Z35">
        <f t="shared" si="19"/>
        <v>5.6818181818181817</v>
      </c>
      <c r="AA35">
        <f t="shared" si="20"/>
        <v>5.2083333333333339</v>
      </c>
      <c r="AB35">
        <f t="shared" si="21"/>
        <v>4.8076923076923075</v>
      </c>
      <c r="AC35">
        <f t="shared" si="22"/>
        <v>4.4642857142857135</v>
      </c>
      <c r="AD35">
        <f t="shared" si="23"/>
        <v>4.166666666666667</v>
      </c>
      <c r="AE35">
        <f t="shared" si="24"/>
        <v>3.90625</v>
      </c>
      <c r="AF35">
        <f t="shared" si="25"/>
        <v>3.6764705882352939</v>
      </c>
      <c r="AG35">
        <f t="shared" si="26"/>
        <v>3.4722222222222223</v>
      </c>
      <c r="AH35">
        <f t="shared" si="27"/>
        <v>3.2894736842105261</v>
      </c>
      <c r="AI35">
        <f t="shared" si="28"/>
        <v>3.125</v>
      </c>
      <c r="AJ35">
        <f t="shared" si="29"/>
        <v>2.9761904761904763</v>
      </c>
      <c r="AK35">
        <f t="shared" si="30"/>
        <v>2.8409090909090908</v>
      </c>
      <c r="AL35">
        <f t="shared" si="31"/>
        <v>2.7173913043478262</v>
      </c>
      <c r="AM35">
        <f t="shared" si="32"/>
        <v>2.604166666666667</v>
      </c>
      <c r="AN35">
        <f t="shared" si="33"/>
        <v>2.5</v>
      </c>
      <c r="AO35">
        <f t="shared" si="34"/>
        <v>2.4038461538461537</v>
      </c>
      <c r="AP35">
        <f t="shared" si="35"/>
        <v>2.3148148148148149</v>
      </c>
      <c r="AQ35">
        <f t="shared" si="36"/>
        <v>2.2321428571428568</v>
      </c>
      <c r="AR35">
        <f t="shared" si="37"/>
        <v>2.1551724137931036</v>
      </c>
      <c r="AS35">
        <f t="shared" si="38"/>
        <v>2.0833333333333335</v>
      </c>
      <c r="AT35">
        <f t="shared" si="39"/>
        <v>2.0161290322580645</v>
      </c>
      <c r="AU35">
        <f t="shared" si="42"/>
        <v>0.43907413517693961</v>
      </c>
      <c r="AV35">
        <f t="shared" si="42"/>
        <v>0.43918355080878679</v>
      </c>
      <c r="AW35">
        <f t="shared" si="42"/>
        <v>0.44024437311224091</v>
      </c>
      <c r="AX35">
        <f t="shared" si="42"/>
        <v>0.43997795866838668</v>
      </c>
      <c r="AY35">
        <f t="shared" si="42"/>
        <v>0.44074961791095607</v>
      </c>
      <c r="AZ35">
        <f t="shared" si="42"/>
        <v>0.44637355880534846</v>
      </c>
      <c r="BA35">
        <f t="shared" si="42"/>
        <v>0.43427452187965188</v>
      </c>
      <c r="BB35">
        <f t="shared" si="42"/>
        <v>0.44475554076282764</v>
      </c>
      <c r="BC35">
        <f t="shared" si="42"/>
        <v>0.43190018868142621</v>
      </c>
      <c r="BD35">
        <f t="shared" si="42"/>
        <v>0.46064722507454525</v>
      </c>
      <c r="BE35">
        <f t="shared" si="42"/>
        <v>0.42397946295093636</v>
      </c>
      <c r="BF35">
        <f t="shared" si="42"/>
        <v>0.43352372790448573</v>
      </c>
      <c r="BG35">
        <f t="shared" si="42"/>
        <v>0.47523261988362714</v>
      </c>
      <c r="BH35">
        <f t="shared" si="42"/>
        <v>0.45869783712547801</v>
      </c>
      <c r="BI35">
        <f t="shared" si="42"/>
        <v>0.41402079667658631</v>
      </c>
      <c r="BJ35">
        <f t="shared" si="42"/>
        <v>0.41051000986707142</v>
      </c>
      <c r="BK35">
        <f t="shared" si="48"/>
        <v>0.45278749769517307</v>
      </c>
      <c r="BL35">
        <f t="shared" si="47"/>
        <v>0.49636677541462709</v>
      </c>
      <c r="BM35">
        <f t="shared" si="47"/>
        <v>0.50495138088298708</v>
      </c>
      <c r="BN35">
        <f t="shared" si="47"/>
        <v>0.4760672946726246</v>
      </c>
      <c r="BO35">
        <f t="shared" si="47"/>
        <v>0.43138193823081811</v>
      </c>
      <c r="BP35">
        <f t="shared" si="47"/>
        <v>0.39626965565125077</v>
      </c>
      <c r="BQ35">
        <f t="shared" si="47"/>
        <v>0.38606654524664796</v>
      </c>
      <c r="BR35">
        <f t="shared" si="47"/>
        <v>0.40278077324485589</v>
      </c>
      <c r="BS35">
        <f t="shared" si="47"/>
        <v>0.43863971969089943</v>
      </c>
      <c r="BT35">
        <f t="shared" si="46"/>
        <v>0.48175169911677423</v>
      </c>
      <c r="BU35">
        <f t="shared" si="46"/>
        <v>0.52084233648377798</v>
      </c>
      <c r="BV35" s="1">
        <f t="shared" si="40"/>
        <v>0.44776908178376001</v>
      </c>
      <c r="BW35" s="1">
        <f t="shared" si="41"/>
        <v>1.4477690817837601</v>
      </c>
    </row>
    <row r="36" spans="1:75" x14ac:dyDescent="0.3">
      <c r="A36">
        <v>1.3</v>
      </c>
      <c r="B36">
        <f t="shared" si="1"/>
        <v>3.0191643097787648</v>
      </c>
      <c r="C36">
        <f t="shared" si="45"/>
        <v>0.43770388855417675</v>
      </c>
      <c r="D36">
        <f t="shared" si="4"/>
        <v>3.4377038885541769</v>
      </c>
      <c r="G36">
        <v>1.3</v>
      </c>
      <c r="H36">
        <f t="shared" si="5"/>
        <v>3.7142857142857149</v>
      </c>
      <c r="I36">
        <f t="shared" si="43"/>
        <v>0.47094787237181052</v>
      </c>
      <c r="J36">
        <f t="shared" si="7"/>
        <v>2.8888888888888888</v>
      </c>
      <c r="K36">
        <f t="shared" si="43"/>
        <v>0.48325657787867787</v>
      </c>
      <c r="L36">
        <f t="shared" si="9"/>
        <v>2.3636363636363633</v>
      </c>
      <c r="M36">
        <f t="shared" si="43"/>
        <v>0.38827711330467857</v>
      </c>
      <c r="N36">
        <f t="shared" si="11"/>
        <v>0.46210447190597426</v>
      </c>
      <c r="O36">
        <f t="shared" si="12"/>
        <v>2.4621044719059744</v>
      </c>
      <c r="S36">
        <v>1.3</v>
      </c>
      <c r="T36">
        <f t="shared" si="13"/>
        <v>13</v>
      </c>
      <c r="U36">
        <f t="shared" si="14"/>
        <v>10.833333333333334</v>
      </c>
      <c r="V36">
        <f t="shared" si="15"/>
        <v>9.2857142857142847</v>
      </c>
      <c r="W36">
        <f t="shared" si="16"/>
        <v>8.125</v>
      </c>
      <c r="X36">
        <f t="shared" si="17"/>
        <v>7.2222222222222223</v>
      </c>
      <c r="Y36">
        <f t="shared" si="18"/>
        <v>6.5</v>
      </c>
      <c r="Z36">
        <f t="shared" si="19"/>
        <v>5.9090909090909092</v>
      </c>
      <c r="AA36">
        <f t="shared" si="20"/>
        <v>5.416666666666667</v>
      </c>
      <c r="AB36">
        <f t="shared" si="21"/>
        <v>5</v>
      </c>
      <c r="AC36">
        <f t="shared" si="22"/>
        <v>4.6428571428571423</v>
      </c>
      <c r="AD36">
        <f t="shared" si="23"/>
        <v>4.3333333333333339</v>
      </c>
      <c r="AE36">
        <f t="shared" si="24"/>
        <v>4.0625</v>
      </c>
      <c r="AF36">
        <f t="shared" si="25"/>
        <v>3.8235294117647056</v>
      </c>
      <c r="AG36">
        <f t="shared" si="26"/>
        <v>3.6111111111111112</v>
      </c>
      <c r="AH36">
        <f t="shared" si="27"/>
        <v>3.4210526315789473</v>
      </c>
      <c r="AI36">
        <f t="shared" si="28"/>
        <v>3.25</v>
      </c>
      <c r="AJ36">
        <f t="shared" si="29"/>
        <v>3.0952380952380953</v>
      </c>
      <c r="AK36">
        <f t="shared" si="30"/>
        <v>2.9545454545454546</v>
      </c>
      <c r="AL36">
        <f t="shared" si="31"/>
        <v>2.8260869565217392</v>
      </c>
      <c r="AM36">
        <f t="shared" si="32"/>
        <v>2.7083333333333335</v>
      </c>
      <c r="AN36">
        <f t="shared" si="33"/>
        <v>2.6</v>
      </c>
      <c r="AO36">
        <f t="shared" si="34"/>
        <v>2.5</v>
      </c>
      <c r="AP36">
        <f t="shared" si="35"/>
        <v>2.4074074074074074</v>
      </c>
      <c r="AQ36">
        <f t="shared" si="36"/>
        <v>2.3214285714285712</v>
      </c>
      <c r="AR36">
        <f t="shared" si="37"/>
        <v>2.2413793103448278</v>
      </c>
      <c r="AS36">
        <f t="shared" si="38"/>
        <v>2.166666666666667</v>
      </c>
      <c r="AT36">
        <f t="shared" si="39"/>
        <v>2.096774193548387</v>
      </c>
      <c r="AU36">
        <f t="shared" si="42"/>
        <v>0.43902724648517782</v>
      </c>
      <c r="AV36">
        <f t="shared" si="42"/>
        <v>0.43895642071245311</v>
      </c>
      <c r="AW36">
        <f t="shared" si="42"/>
        <v>0.43794646421528916</v>
      </c>
      <c r="AX36">
        <f t="shared" si="42"/>
        <v>0.44030349984710948</v>
      </c>
      <c r="AY36">
        <f t="shared" si="42"/>
        <v>0.4419883651355882</v>
      </c>
      <c r="AZ36">
        <f t="shared" si="42"/>
        <v>0.43795051851573347</v>
      </c>
      <c r="BA36">
        <f t="shared" si="42"/>
        <v>0.433350614205819</v>
      </c>
      <c r="BB36">
        <f t="shared" si="42"/>
        <v>0.45095409195987435</v>
      </c>
      <c r="BC36">
        <f t="shared" si="42"/>
        <v>0.42746594589658893</v>
      </c>
      <c r="BD36">
        <f t="shared" si="42"/>
        <v>0.4513404719607168</v>
      </c>
      <c r="BE36">
        <f t="shared" si="42"/>
        <v>0.44862051918267171</v>
      </c>
      <c r="BF36">
        <f t="shared" si="42"/>
        <v>0.41762203831702727</v>
      </c>
      <c r="BG36">
        <f t="shared" si="42"/>
        <v>0.45054571264292226</v>
      </c>
      <c r="BH36">
        <f t="shared" si="42"/>
        <v>0.47741505109624888</v>
      </c>
      <c r="BI36">
        <f t="shared" ref="BD36:BJ50" si="49">$C$4+0.29*EXP(-0.6*AH36)*COS(2.3*PI()*(AH36-0.16))+0.15*EXP(-0.9*AH36)</f>
        <v>0.44596447971326331</v>
      </c>
      <c r="BJ36">
        <f t="shared" si="49"/>
        <v>0.40811353287308066</v>
      </c>
      <c r="BK36">
        <f t="shared" si="48"/>
        <v>0.41614792201115924</v>
      </c>
      <c r="BL36">
        <f t="shared" si="47"/>
        <v>0.46064613524080622</v>
      </c>
      <c r="BM36">
        <f t="shared" si="47"/>
        <v>0.49950208658323558</v>
      </c>
      <c r="BN36">
        <f t="shared" si="47"/>
        <v>0.50387929185695057</v>
      </c>
      <c r="BO36">
        <f t="shared" si="47"/>
        <v>0.47446557670687284</v>
      </c>
      <c r="BP36">
        <f t="shared" si="47"/>
        <v>0.43138193823081811</v>
      </c>
      <c r="BQ36">
        <f t="shared" si="47"/>
        <v>0.39721433020316071</v>
      </c>
      <c r="BR36">
        <f t="shared" si="47"/>
        <v>0.38584750755402158</v>
      </c>
      <c r="BS36">
        <f t="shared" si="47"/>
        <v>0.39966950218181141</v>
      </c>
      <c r="BT36">
        <f t="shared" si="46"/>
        <v>0.43234117312442372</v>
      </c>
      <c r="BU36">
        <f t="shared" si="46"/>
        <v>0.4734611657556827</v>
      </c>
      <c r="BV36" s="1">
        <f t="shared" si="40"/>
        <v>0.45153435285097632</v>
      </c>
      <c r="BW36" s="1">
        <f t="shared" si="41"/>
        <v>1.4515343528509763</v>
      </c>
    </row>
    <row r="37" spans="1:75" x14ac:dyDescent="0.3">
      <c r="A37">
        <v>1.35</v>
      </c>
      <c r="B37">
        <f t="shared" si="1"/>
        <v>3.135286014001025</v>
      </c>
      <c r="C37">
        <f t="shared" si="45"/>
        <v>0.40899778140177834</v>
      </c>
      <c r="D37">
        <f t="shared" si="4"/>
        <v>3.4089977814017782</v>
      </c>
      <c r="G37">
        <v>1.35</v>
      </c>
      <c r="H37">
        <f t="shared" si="5"/>
        <v>3.8571428571428577</v>
      </c>
      <c r="I37">
        <f t="shared" si="43"/>
        <v>0.44336624399731844</v>
      </c>
      <c r="J37">
        <f t="shared" si="7"/>
        <v>3</v>
      </c>
      <c r="K37">
        <f t="shared" si="43"/>
        <v>0.44428389686215408</v>
      </c>
      <c r="L37">
        <f t="shared" si="9"/>
        <v>2.4545454545454546</v>
      </c>
      <c r="M37">
        <f t="shared" si="43"/>
        <v>0.41268912358131338</v>
      </c>
      <c r="N37">
        <f t="shared" si="11"/>
        <v>0.43823875852374572</v>
      </c>
      <c r="O37">
        <f t="shared" si="12"/>
        <v>2.4382387585237457</v>
      </c>
      <c r="S37">
        <v>1.35</v>
      </c>
      <c r="T37">
        <f t="shared" si="13"/>
        <v>13.5</v>
      </c>
      <c r="U37">
        <f t="shared" si="14"/>
        <v>11.250000000000002</v>
      </c>
      <c r="V37">
        <f t="shared" si="15"/>
        <v>9.6428571428571423</v>
      </c>
      <c r="W37">
        <f t="shared" si="16"/>
        <v>8.4375</v>
      </c>
      <c r="X37">
        <f t="shared" si="17"/>
        <v>7.5000000000000009</v>
      </c>
      <c r="Y37">
        <f t="shared" si="18"/>
        <v>6.75</v>
      </c>
      <c r="Z37">
        <f t="shared" si="19"/>
        <v>6.1363636363636367</v>
      </c>
      <c r="AA37">
        <f t="shared" si="20"/>
        <v>5.6250000000000009</v>
      </c>
      <c r="AB37">
        <f t="shared" si="21"/>
        <v>5.1923076923076925</v>
      </c>
      <c r="AC37">
        <f t="shared" si="22"/>
        <v>4.8214285714285712</v>
      </c>
      <c r="AD37">
        <f t="shared" si="23"/>
        <v>4.5000000000000009</v>
      </c>
      <c r="AE37">
        <f t="shared" si="24"/>
        <v>4.21875</v>
      </c>
      <c r="AF37">
        <f t="shared" si="25"/>
        <v>3.9705882352941178</v>
      </c>
      <c r="AG37">
        <f t="shared" si="26"/>
        <v>3.7500000000000004</v>
      </c>
      <c r="AH37">
        <f t="shared" si="27"/>
        <v>3.5526315789473686</v>
      </c>
      <c r="AI37">
        <f t="shared" si="28"/>
        <v>3.375</v>
      </c>
      <c r="AJ37">
        <f t="shared" si="29"/>
        <v>3.2142857142857144</v>
      </c>
      <c r="AK37">
        <f t="shared" si="30"/>
        <v>3.0681818181818183</v>
      </c>
      <c r="AL37">
        <f t="shared" si="31"/>
        <v>2.9347826086956523</v>
      </c>
      <c r="AM37">
        <f t="shared" si="32"/>
        <v>2.8125000000000004</v>
      </c>
      <c r="AN37">
        <f t="shared" si="33"/>
        <v>2.7</v>
      </c>
      <c r="AO37">
        <f t="shared" si="34"/>
        <v>2.5961538461538463</v>
      </c>
      <c r="AP37">
        <f t="shared" si="35"/>
        <v>2.5</v>
      </c>
      <c r="AQ37">
        <f t="shared" si="36"/>
        <v>2.4107142857142856</v>
      </c>
      <c r="AR37">
        <f t="shared" si="37"/>
        <v>2.327586206896552</v>
      </c>
      <c r="AS37">
        <f t="shared" si="38"/>
        <v>2.2500000000000004</v>
      </c>
      <c r="AT37">
        <f t="shared" si="39"/>
        <v>2.17741935483871</v>
      </c>
      <c r="AU37">
        <f t="shared" ref="AU37:BC50" si="50">$C$4+0.29*EXP(-0.6*T37)*COS(2.3*PI()*(T37-0.16))+0.15*EXP(-0.9*T37)</f>
        <v>0.43896723744494931</v>
      </c>
      <c r="AV37">
        <f t="shared" si="50"/>
        <v>0.43902755351700523</v>
      </c>
      <c r="AW37">
        <f t="shared" si="50"/>
        <v>0.43977712121490542</v>
      </c>
      <c r="AX37">
        <f t="shared" si="50"/>
        <v>0.43726723508008669</v>
      </c>
      <c r="AY37">
        <f t="shared" si="50"/>
        <v>0.43618694038004496</v>
      </c>
      <c r="AZ37">
        <f t="shared" si="50"/>
        <v>0.43490875104626481</v>
      </c>
      <c r="BA37">
        <f t="shared" si="50"/>
        <v>0.44470491059750272</v>
      </c>
      <c r="BB37">
        <f t="shared" si="50"/>
        <v>0.43781405825187586</v>
      </c>
      <c r="BC37">
        <f t="shared" si="50"/>
        <v>0.44339161637412405</v>
      </c>
      <c r="BD37">
        <f t="shared" si="49"/>
        <v>0.43067690350038157</v>
      </c>
      <c r="BE37">
        <f t="shared" si="49"/>
        <v>0.46108587886135954</v>
      </c>
      <c r="BF37">
        <f t="shared" si="49"/>
        <v>0.43095671668218416</v>
      </c>
      <c r="BG37">
        <f t="shared" si="49"/>
        <v>0.42345445100538809</v>
      </c>
      <c r="BH37">
        <f t="shared" si="49"/>
        <v>0.46527957348058385</v>
      </c>
      <c r="BI37">
        <f t="shared" si="49"/>
        <v>0.47317420960113832</v>
      </c>
      <c r="BJ37">
        <f t="shared" si="49"/>
        <v>0.43375142042671488</v>
      </c>
      <c r="BK37">
        <f t="shared" si="48"/>
        <v>0.40530203529287318</v>
      </c>
      <c r="BL37">
        <f t="shared" si="47"/>
        <v>0.42277200506530366</v>
      </c>
      <c r="BM37">
        <f t="shared" si="47"/>
        <v>0.46776361277628836</v>
      </c>
      <c r="BN37">
        <f t="shared" si="47"/>
        <v>0.50192785505688198</v>
      </c>
      <c r="BO37">
        <f t="shared" si="47"/>
        <v>0.50268411262739077</v>
      </c>
      <c r="BP37">
        <f t="shared" si="47"/>
        <v>0.47296279514483935</v>
      </c>
      <c r="BQ37">
        <f t="shared" si="47"/>
        <v>0.43138193823081811</v>
      </c>
      <c r="BR37">
        <f t="shared" si="47"/>
        <v>0.39812302154593321</v>
      </c>
      <c r="BS37">
        <f t="shared" si="47"/>
        <v>0.38579262787312835</v>
      </c>
      <c r="BT37">
        <f t="shared" si="46"/>
        <v>0.39703452518018356</v>
      </c>
      <c r="BU37">
        <f t="shared" si="46"/>
        <v>0.42670052769435424</v>
      </c>
      <c r="BV37" s="1">
        <f t="shared" si="40"/>
        <v>0.45328828216367922</v>
      </c>
      <c r="BW37" s="1">
        <f t="shared" si="41"/>
        <v>1.4532882821636792</v>
      </c>
    </row>
    <row r="38" spans="1:75" x14ac:dyDescent="0.3">
      <c r="A38">
        <v>1.4</v>
      </c>
      <c r="B38">
        <f t="shared" si="1"/>
        <v>3.2514077182232848</v>
      </c>
      <c r="C38">
        <f t="shared" si="45"/>
        <v>0.40827655284438591</v>
      </c>
      <c r="D38">
        <f t="shared" si="4"/>
        <v>3.4082765528443861</v>
      </c>
      <c r="G38">
        <v>1.4</v>
      </c>
      <c r="H38">
        <f t="shared" si="5"/>
        <v>4</v>
      </c>
      <c r="I38">
        <f t="shared" si="43"/>
        <v>0.42038435986501793</v>
      </c>
      <c r="J38">
        <f t="shared" si="7"/>
        <v>3.1111111111111107</v>
      </c>
      <c r="K38">
        <f t="shared" si="43"/>
        <v>0.41291312771252653</v>
      </c>
      <c r="L38">
        <f t="shared" si="9"/>
        <v>2.545454545454545</v>
      </c>
      <c r="M38">
        <f t="shared" si="43"/>
        <v>0.45152950964145244</v>
      </c>
      <c r="N38">
        <f t="shared" si="11"/>
        <v>0.42228264233651314</v>
      </c>
      <c r="O38">
        <f t="shared" si="12"/>
        <v>2.4222826423365129</v>
      </c>
      <c r="S38">
        <v>1.4</v>
      </c>
      <c r="T38">
        <f t="shared" si="13"/>
        <v>13.999999999999998</v>
      </c>
      <c r="U38">
        <f t="shared" si="14"/>
        <v>11.666666666666666</v>
      </c>
      <c r="V38">
        <f t="shared" si="15"/>
        <v>9.9999999999999982</v>
      </c>
      <c r="W38">
        <f t="shared" si="16"/>
        <v>8.75</v>
      </c>
      <c r="X38">
        <f t="shared" si="17"/>
        <v>7.7777777777777777</v>
      </c>
      <c r="Y38">
        <f t="shared" si="18"/>
        <v>6.9999999999999991</v>
      </c>
      <c r="Z38">
        <f t="shared" si="19"/>
        <v>6.3636363636363633</v>
      </c>
      <c r="AA38">
        <f t="shared" si="20"/>
        <v>5.833333333333333</v>
      </c>
      <c r="AB38">
        <f t="shared" si="21"/>
        <v>5.3846153846153841</v>
      </c>
      <c r="AC38">
        <f t="shared" si="22"/>
        <v>4.9999999999999991</v>
      </c>
      <c r="AD38">
        <f t="shared" si="23"/>
        <v>4.666666666666667</v>
      </c>
      <c r="AE38">
        <f t="shared" si="24"/>
        <v>4.375</v>
      </c>
      <c r="AF38">
        <f t="shared" si="25"/>
        <v>4.117647058823529</v>
      </c>
      <c r="AG38">
        <f t="shared" si="26"/>
        <v>3.8888888888888888</v>
      </c>
      <c r="AH38">
        <f t="shared" si="27"/>
        <v>3.6842105263157894</v>
      </c>
      <c r="AI38">
        <f t="shared" si="28"/>
        <v>3.4999999999999996</v>
      </c>
      <c r="AJ38">
        <f t="shared" si="29"/>
        <v>3.333333333333333</v>
      </c>
      <c r="AK38">
        <f t="shared" si="30"/>
        <v>3.1818181818181817</v>
      </c>
      <c r="AL38">
        <f t="shared" si="31"/>
        <v>3.043478260869565</v>
      </c>
      <c r="AM38">
        <f t="shared" si="32"/>
        <v>2.9166666666666665</v>
      </c>
      <c r="AN38">
        <f t="shared" si="33"/>
        <v>2.8</v>
      </c>
      <c r="AO38">
        <f t="shared" si="34"/>
        <v>2.6923076923076921</v>
      </c>
      <c r="AP38">
        <f t="shared" si="35"/>
        <v>2.5925925925925921</v>
      </c>
      <c r="AQ38">
        <f t="shared" si="36"/>
        <v>2.4999999999999996</v>
      </c>
      <c r="AR38">
        <f t="shared" si="37"/>
        <v>2.4137931034482758</v>
      </c>
      <c r="AS38">
        <f t="shared" si="38"/>
        <v>2.3333333333333335</v>
      </c>
      <c r="AT38">
        <f t="shared" si="39"/>
        <v>2.258064516129032</v>
      </c>
      <c r="AU38">
        <f t="shared" si="50"/>
        <v>0.43907092068276726</v>
      </c>
      <c r="AV38">
        <f t="shared" si="50"/>
        <v>0.43904695108916347</v>
      </c>
      <c r="AW38">
        <f t="shared" si="50"/>
        <v>0.43874296407912022</v>
      </c>
      <c r="AX38">
        <f t="shared" si="50"/>
        <v>0.44017055938388255</v>
      </c>
      <c r="AY38">
        <f t="shared" si="50"/>
        <v>0.43932969084880807</v>
      </c>
      <c r="AZ38">
        <f t="shared" si="50"/>
        <v>0.44218582014959523</v>
      </c>
      <c r="BA38">
        <f t="shared" si="50"/>
        <v>0.44373995560923152</v>
      </c>
      <c r="BB38">
        <f t="shared" si="50"/>
        <v>0.43114611738647801</v>
      </c>
      <c r="BC38">
        <f t="shared" si="50"/>
        <v>0.45164009955524731</v>
      </c>
      <c r="BD38">
        <f t="shared" si="49"/>
        <v>0.42746594589658887</v>
      </c>
      <c r="BE38">
        <f t="shared" si="49"/>
        <v>0.44850360059517991</v>
      </c>
      <c r="BF38">
        <f t="shared" si="49"/>
        <v>0.45399103870616542</v>
      </c>
      <c r="BG38">
        <f t="shared" si="49"/>
        <v>0.41944789831346613</v>
      </c>
      <c r="BH38">
        <f t="shared" si="49"/>
        <v>0.43685474527265916</v>
      </c>
      <c r="BI38">
        <f t="shared" si="49"/>
        <v>0.47451982975566853</v>
      </c>
      <c r="BJ38">
        <f t="shared" si="49"/>
        <v>0.46465839112617235</v>
      </c>
      <c r="BK38">
        <f t="shared" si="48"/>
        <v>0.42328039478380614</v>
      </c>
      <c r="BL38">
        <f t="shared" si="47"/>
        <v>0.40511619166070512</v>
      </c>
      <c r="BM38">
        <f t="shared" si="47"/>
        <v>0.4298913874057399</v>
      </c>
      <c r="BN38">
        <f t="shared" si="47"/>
        <v>0.47411149045054468</v>
      </c>
      <c r="BO38">
        <f t="shared" si="47"/>
        <v>0.50375468806140855</v>
      </c>
      <c r="BP38">
        <f t="shared" si="47"/>
        <v>0.50140562413927958</v>
      </c>
      <c r="BQ38">
        <f t="shared" si="47"/>
        <v>0.47155153936398303</v>
      </c>
      <c r="BR38">
        <f t="shared" si="47"/>
        <v>0.43138193823081789</v>
      </c>
      <c r="BS38">
        <f t="shared" si="47"/>
        <v>0.39899570260347539</v>
      </c>
      <c r="BT38">
        <f t="shared" si="46"/>
        <v>0.3858700491950699</v>
      </c>
      <c r="BU38">
        <f t="shared" si="46"/>
        <v>0.39481092511227017</v>
      </c>
      <c r="BV38" s="1">
        <f t="shared" si="40"/>
        <v>0.45251395948446199</v>
      </c>
      <c r="BW38" s="1">
        <f t="shared" si="41"/>
        <v>1.452513959484462</v>
      </c>
    </row>
    <row r="39" spans="1:75" x14ac:dyDescent="0.3">
      <c r="A39">
        <v>1.45</v>
      </c>
      <c r="B39">
        <f t="shared" si="1"/>
        <v>3.367529422445545</v>
      </c>
      <c r="C39">
        <f t="shared" si="45"/>
        <v>0.43180059185354919</v>
      </c>
      <c r="D39">
        <f t="shared" si="4"/>
        <v>3.4318005918535492</v>
      </c>
      <c r="G39">
        <v>1.45</v>
      </c>
      <c r="H39">
        <f t="shared" si="5"/>
        <v>4.1428571428571432</v>
      </c>
      <c r="I39">
        <f t="shared" si="43"/>
        <v>0.42147875035362542</v>
      </c>
      <c r="J39">
        <f t="shared" si="7"/>
        <v>3.2222222222222219</v>
      </c>
      <c r="K39">
        <f t="shared" si="43"/>
        <v>0.40569884903925202</v>
      </c>
      <c r="L39">
        <f t="shared" si="9"/>
        <v>2.6363636363636362</v>
      </c>
      <c r="M39">
        <f t="shared" si="43"/>
        <v>0.48737972098287963</v>
      </c>
      <c r="N39">
        <f t="shared" si="11"/>
        <v>0.42550990239064085</v>
      </c>
      <c r="O39">
        <f t="shared" si="12"/>
        <v>2.4255099023906408</v>
      </c>
      <c r="S39">
        <v>1.45</v>
      </c>
      <c r="T39">
        <f t="shared" si="13"/>
        <v>14.499999999999998</v>
      </c>
      <c r="U39">
        <f t="shared" si="14"/>
        <v>12.083333333333334</v>
      </c>
      <c r="V39">
        <f t="shared" si="15"/>
        <v>10.357142857142856</v>
      </c>
      <c r="W39">
        <f t="shared" si="16"/>
        <v>9.0625</v>
      </c>
      <c r="X39">
        <f t="shared" si="17"/>
        <v>8.0555555555555554</v>
      </c>
      <c r="Y39">
        <f t="shared" si="18"/>
        <v>7.2499999999999991</v>
      </c>
      <c r="Z39">
        <f t="shared" si="19"/>
        <v>6.5909090909090908</v>
      </c>
      <c r="AA39">
        <f t="shared" si="20"/>
        <v>6.041666666666667</v>
      </c>
      <c r="AB39">
        <f t="shared" si="21"/>
        <v>5.5769230769230766</v>
      </c>
      <c r="AC39">
        <f t="shared" si="22"/>
        <v>5.1785714285714279</v>
      </c>
      <c r="AD39">
        <f t="shared" si="23"/>
        <v>4.833333333333333</v>
      </c>
      <c r="AE39">
        <f t="shared" si="24"/>
        <v>4.53125</v>
      </c>
      <c r="AF39">
        <f t="shared" si="25"/>
        <v>4.2647058823529411</v>
      </c>
      <c r="AG39">
        <f t="shared" si="26"/>
        <v>4.0277777777777777</v>
      </c>
      <c r="AH39">
        <f t="shared" si="27"/>
        <v>3.8157894736842102</v>
      </c>
      <c r="AI39">
        <f t="shared" si="28"/>
        <v>3.6249999999999996</v>
      </c>
      <c r="AJ39">
        <f t="shared" si="29"/>
        <v>3.4523809523809526</v>
      </c>
      <c r="AK39">
        <f t="shared" si="30"/>
        <v>3.2954545454545454</v>
      </c>
      <c r="AL39">
        <f t="shared" si="31"/>
        <v>3.152173913043478</v>
      </c>
      <c r="AM39">
        <f t="shared" si="32"/>
        <v>3.0208333333333335</v>
      </c>
      <c r="AN39">
        <f t="shared" si="33"/>
        <v>2.9</v>
      </c>
      <c r="AO39">
        <f t="shared" si="34"/>
        <v>2.7884615384615383</v>
      </c>
      <c r="AP39">
        <f t="shared" si="35"/>
        <v>2.6851851851851851</v>
      </c>
      <c r="AQ39">
        <f t="shared" si="36"/>
        <v>2.589285714285714</v>
      </c>
      <c r="AR39">
        <f t="shared" si="37"/>
        <v>2.5</v>
      </c>
      <c r="AS39">
        <f t="shared" si="38"/>
        <v>2.4166666666666665</v>
      </c>
      <c r="AT39">
        <f t="shared" si="39"/>
        <v>2.338709677419355</v>
      </c>
      <c r="AU39">
        <f t="shared" si="50"/>
        <v>0.43896616696733792</v>
      </c>
      <c r="AV39">
        <f t="shared" si="50"/>
        <v>0.43896799931390451</v>
      </c>
      <c r="AW39">
        <f t="shared" si="50"/>
        <v>0.43894291627223092</v>
      </c>
      <c r="AX39">
        <f t="shared" si="50"/>
        <v>0.43915313790411414</v>
      </c>
      <c r="AY39">
        <f t="shared" si="50"/>
        <v>0.44114423122662044</v>
      </c>
      <c r="AZ39">
        <f t="shared" si="50"/>
        <v>0.44136697220007187</v>
      </c>
      <c r="BA39">
        <f t="shared" si="50"/>
        <v>0.43500836668463605</v>
      </c>
      <c r="BB39">
        <f t="shared" si="50"/>
        <v>0.44034153298238182</v>
      </c>
      <c r="BC39">
        <f t="shared" si="50"/>
        <v>0.44131990640608815</v>
      </c>
      <c r="BD39">
        <f t="shared" si="49"/>
        <v>0.4421684415313808</v>
      </c>
      <c r="BE39">
        <f t="shared" si="49"/>
        <v>0.42971434576623763</v>
      </c>
      <c r="BF39">
        <f t="shared" si="49"/>
        <v>0.46040921262415169</v>
      </c>
      <c r="BG39">
        <f t="shared" si="49"/>
        <v>0.43809513670099348</v>
      </c>
      <c r="BH39">
        <f t="shared" si="49"/>
        <v>0.41850971689890265</v>
      </c>
      <c r="BI39">
        <f t="shared" si="49"/>
        <v>0.45219840653084392</v>
      </c>
      <c r="BJ39">
        <f t="shared" si="49"/>
        <v>0.47755319582349742</v>
      </c>
      <c r="BK39">
        <f t="shared" si="48"/>
        <v>0.45397184764719878</v>
      </c>
      <c r="BL39">
        <f t="shared" si="47"/>
        <v>0.41513669717048074</v>
      </c>
      <c r="BM39">
        <f t="shared" si="47"/>
        <v>0.40702306430763785</v>
      </c>
      <c r="BN39">
        <f t="shared" si="47"/>
        <v>0.43714637710325033</v>
      </c>
      <c r="BO39">
        <f t="shared" si="47"/>
        <v>0.47970373794614651</v>
      </c>
      <c r="BP39">
        <f t="shared" si="47"/>
        <v>0.50507880801007088</v>
      </c>
      <c r="BQ39">
        <f t="shared" si="47"/>
        <v>0.50007424702300818</v>
      </c>
      <c r="BR39">
        <f t="shared" si="47"/>
        <v>0.47022484860882879</v>
      </c>
      <c r="BS39">
        <f t="shared" si="47"/>
        <v>0.43138193823081811</v>
      </c>
      <c r="BT39">
        <f t="shared" si="46"/>
        <v>0.39983289830097241</v>
      </c>
      <c r="BU39">
        <f t="shared" si="46"/>
        <v>0.38605388210978725</v>
      </c>
      <c r="BV39" s="1">
        <f t="shared" si="40"/>
        <v>0.44996748763054895</v>
      </c>
      <c r="BW39" s="1">
        <f t="shared" si="41"/>
        <v>1.4499674876305488</v>
      </c>
    </row>
    <row r="40" spans="1:75" x14ac:dyDescent="0.3">
      <c r="A40">
        <v>1.5</v>
      </c>
      <c r="B40">
        <f t="shared" si="1"/>
        <v>3.4836511266678056</v>
      </c>
      <c r="C40">
        <f t="shared" si="45"/>
        <v>0.46125348442470548</v>
      </c>
      <c r="D40">
        <f t="shared" si="4"/>
        <v>3.4612534844247054</v>
      </c>
      <c r="G40">
        <v>1.5</v>
      </c>
      <c r="H40">
        <f t="shared" si="5"/>
        <v>4.2857142857142856</v>
      </c>
      <c r="I40">
        <f t="shared" si="43"/>
        <v>0.44142749285106037</v>
      </c>
      <c r="J40">
        <f t="shared" si="7"/>
        <v>3.333333333333333</v>
      </c>
      <c r="K40">
        <f t="shared" si="43"/>
        <v>0.42328039478380614</v>
      </c>
      <c r="L40">
        <f t="shared" si="9"/>
        <v>2.7272727272727271</v>
      </c>
      <c r="M40">
        <f t="shared" si="43"/>
        <v>0.50584842514717709</v>
      </c>
      <c r="N40">
        <f t="shared" si="11"/>
        <v>0.44399165078160568</v>
      </c>
      <c r="O40">
        <f t="shared" si="12"/>
        <v>2.4439916507816055</v>
      </c>
      <c r="S40">
        <v>1.5</v>
      </c>
      <c r="T40">
        <f t="shared" si="13"/>
        <v>15</v>
      </c>
      <c r="U40">
        <f t="shared" si="14"/>
        <v>12.5</v>
      </c>
      <c r="V40">
        <f t="shared" si="15"/>
        <v>10.714285714285714</v>
      </c>
      <c r="W40">
        <f t="shared" si="16"/>
        <v>9.375</v>
      </c>
      <c r="X40">
        <f t="shared" si="17"/>
        <v>8.3333333333333339</v>
      </c>
      <c r="Y40">
        <f t="shared" si="18"/>
        <v>7.5</v>
      </c>
      <c r="Z40">
        <f t="shared" si="19"/>
        <v>6.8181818181818183</v>
      </c>
      <c r="AA40">
        <f t="shared" si="20"/>
        <v>6.25</v>
      </c>
      <c r="AB40">
        <f t="shared" si="21"/>
        <v>5.7692307692307692</v>
      </c>
      <c r="AC40">
        <f t="shared" si="22"/>
        <v>5.3571428571428568</v>
      </c>
      <c r="AD40">
        <f t="shared" si="23"/>
        <v>5</v>
      </c>
      <c r="AE40">
        <f t="shared" si="24"/>
        <v>4.6875</v>
      </c>
      <c r="AF40">
        <f t="shared" si="25"/>
        <v>4.4117647058823524</v>
      </c>
      <c r="AG40">
        <f t="shared" si="26"/>
        <v>4.166666666666667</v>
      </c>
      <c r="AH40">
        <f t="shared" si="27"/>
        <v>3.9473684210526314</v>
      </c>
      <c r="AI40">
        <f t="shared" si="28"/>
        <v>3.75</v>
      </c>
      <c r="AJ40">
        <f t="shared" si="29"/>
        <v>3.5714285714285716</v>
      </c>
      <c r="AK40">
        <f t="shared" si="30"/>
        <v>3.4090909090909092</v>
      </c>
      <c r="AL40">
        <f t="shared" si="31"/>
        <v>3.2608695652173911</v>
      </c>
      <c r="AM40">
        <f t="shared" si="32"/>
        <v>3.125</v>
      </c>
      <c r="AN40">
        <f t="shared" si="33"/>
        <v>3</v>
      </c>
      <c r="AO40">
        <f t="shared" si="34"/>
        <v>2.8846153846153846</v>
      </c>
      <c r="AP40">
        <f t="shared" si="35"/>
        <v>2.7777777777777777</v>
      </c>
      <c r="AQ40">
        <f t="shared" si="36"/>
        <v>2.6785714285714284</v>
      </c>
      <c r="AR40">
        <f t="shared" si="37"/>
        <v>2.5862068965517242</v>
      </c>
      <c r="AS40">
        <f t="shared" si="38"/>
        <v>2.5</v>
      </c>
      <c r="AT40">
        <f t="shared" si="39"/>
        <v>2.4193548387096775</v>
      </c>
      <c r="AU40">
        <f t="shared" si="50"/>
        <v>0.43904703818448393</v>
      </c>
      <c r="AV40">
        <f t="shared" si="50"/>
        <v>0.43907413517693961</v>
      </c>
      <c r="AW40">
        <f t="shared" si="50"/>
        <v>0.43932809304118742</v>
      </c>
      <c r="AX40">
        <f t="shared" si="50"/>
        <v>0.43818991664277301</v>
      </c>
      <c r="AY40">
        <f t="shared" si="50"/>
        <v>0.43752104164783318</v>
      </c>
      <c r="AZ40">
        <f t="shared" si="50"/>
        <v>0.43618694038004496</v>
      </c>
      <c r="BA40">
        <f t="shared" si="50"/>
        <v>0.43666071892250796</v>
      </c>
      <c r="BB40">
        <f t="shared" si="50"/>
        <v>0.44637355880534846</v>
      </c>
      <c r="BC40">
        <f t="shared" si="50"/>
        <v>0.43118193931013099</v>
      </c>
      <c r="BD40">
        <f t="shared" si="49"/>
        <v>0.45175123087681812</v>
      </c>
      <c r="BE40">
        <f t="shared" si="49"/>
        <v>0.42746594589658893</v>
      </c>
      <c r="BF40">
        <f t="shared" si="49"/>
        <v>0.44590949110317912</v>
      </c>
      <c r="BG40">
        <f t="shared" si="49"/>
        <v>0.45763806053692385</v>
      </c>
      <c r="BH40">
        <f t="shared" si="49"/>
        <v>0.42397946295093636</v>
      </c>
      <c r="BI40">
        <f t="shared" si="49"/>
        <v>0.4266058644903124</v>
      </c>
      <c r="BJ40">
        <f t="shared" si="49"/>
        <v>0.46527957348058391</v>
      </c>
      <c r="BK40">
        <f t="shared" si="48"/>
        <v>0.47517370778414719</v>
      </c>
      <c r="BL40">
        <f t="shared" si="47"/>
        <v>0.44280192887289371</v>
      </c>
      <c r="BM40">
        <f t="shared" si="47"/>
        <v>0.40946851720314809</v>
      </c>
      <c r="BN40">
        <f t="shared" si="47"/>
        <v>0.41051000986707142</v>
      </c>
      <c r="BO40">
        <f t="shared" si="47"/>
        <v>0.44428389686215408</v>
      </c>
      <c r="BP40">
        <f t="shared" si="47"/>
        <v>0.48457940726829113</v>
      </c>
      <c r="BQ40">
        <f t="shared" si="47"/>
        <v>0.50598285047993885</v>
      </c>
      <c r="BR40">
        <f t="shared" si="47"/>
        <v>0.49871319545830517</v>
      </c>
      <c r="BS40">
        <f t="shared" si="47"/>
        <v>0.46897625152225664</v>
      </c>
      <c r="BT40">
        <f t="shared" si="46"/>
        <v>0.43138193823081811</v>
      </c>
      <c r="BU40">
        <f t="shared" si="46"/>
        <v>0.40063550280249943</v>
      </c>
      <c r="BV40" s="1">
        <f t="shared" si="40"/>
        <v>0.44695860228606077</v>
      </c>
      <c r="BW40" s="1">
        <f t="shared" si="41"/>
        <v>1.4469586022860608</v>
      </c>
    </row>
    <row r="41" spans="1:75" x14ac:dyDescent="0.3">
      <c r="A41">
        <v>1.55</v>
      </c>
      <c r="B41">
        <f t="shared" si="1"/>
        <v>3.5997728308900658</v>
      </c>
      <c r="C41">
        <f t="shared" si="45"/>
        <v>0.47705354636910707</v>
      </c>
      <c r="D41">
        <f t="shared" si="4"/>
        <v>3.477053546369107</v>
      </c>
      <c r="G41">
        <v>1.55</v>
      </c>
      <c r="H41">
        <f t="shared" si="5"/>
        <v>4.4285714285714288</v>
      </c>
      <c r="I41">
        <f t="shared" si="43"/>
        <v>0.45889842079835558</v>
      </c>
      <c r="J41">
        <f t="shared" si="7"/>
        <v>3.4444444444444446</v>
      </c>
      <c r="K41">
        <f t="shared" si="43"/>
        <v>0.45199561949624956</v>
      </c>
      <c r="L41">
        <f t="shared" si="9"/>
        <v>2.8181818181818179</v>
      </c>
      <c r="M41">
        <f t="shared" si="43"/>
        <v>0.50096769532649565</v>
      </c>
      <c r="N41">
        <f t="shared" si="11"/>
        <v>0.46307535754686668</v>
      </c>
      <c r="O41">
        <f t="shared" si="12"/>
        <v>2.4630753575468667</v>
      </c>
      <c r="S41">
        <v>1.55</v>
      </c>
      <c r="T41">
        <f t="shared" si="13"/>
        <v>15.5</v>
      </c>
      <c r="U41">
        <f t="shared" si="14"/>
        <v>12.916666666666668</v>
      </c>
      <c r="V41">
        <f t="shared" si="15"/>
        <v>11.071428571428571</v>
      </c>
      <c r="W41">
        <f t="shared" si="16"/>
        <v>9.6875</v>
      </c>
      <c r="X41">
        <f t="shared" si="17"/>
        <v>8.6111111111111125</v>
      </c>
      <c r="Y41">
        <f t="shared" si="18"/>
        <v>7.75</v>
      </c>
      <c r="Z41">
        <f t="shared" si="19"/>
        <v>7.0454545454545459</v>
      </c>
      <c r="AA41">
        <f t="shared" si="20"/>
        <v>6.4583333333333339</v>
      </c>
      <c r="AB41">
        <f t="shared" si="21"/>
        <v>5.9615384615384617</v>
      </c>
      <c r="AC41">
        <f t="shared" si="22"/>
        <v>5.5357142857142856</v>
      </c>
      <c r="AD41">
        <f t="shared" si="23"/>
        <v>5.166666666666667</v>
      </c>
      <c r="AE41">
        <f t="shared" si="24"/>
        <v>4.84375</v>
      </c>
      <c r="AF41">
        <f t="shared" si="25"/>
        <v>4.5588235294117645</v>
      </c>
      <c r="AG41">
        <f t="shared" si="26"/>
        <v>4.3055555555555562</v>
      </c>
      <c r="AH41">
        <f t="shared" si="27"/>
        <v>4.0789473684210531</v>
      </c>
      <c r="AI41">
        <f t="shared" si="28"/>
        <v>3.875</v>
      </c>
      <c r="AJ41">
        <f t="shared" si="29"/>
        <v>3.6904761904761907</v>
      </c>
      <c r="AK41">
        <f t="shared" si="30"/>
        <v>3.5227272727272729</v>
      </c>
      <c r="AL41">
        <f t="shared" si="31"/>
        <v>3.3695652173913042</v>
      </c>
      <c r="AM41">
        <f t="shared" si="32"/>
        <v>3.229166666666667</v>
      </c>
      <c r="AN41">
        <f t="shared" si="33"/>
        <v>3.1</v>
      </c>
      <c r="AO41">
        <f t="shared" si="34"/>
        <v>2.9807692307692308</v>
      </c>
      <c r="AP41">
        <f t="shared" si="35"/>
        <v>2.8703703703703702</v>
      </c>
      <c r="AQ41">
        <f t="shared" si="36"/>
        <v>2.7678571428571428</v>
      </c>
      <c r="AR41">
        <f t="shared" si="37"/>
        <v>2.6724137931034484</v>
      </c>
      <c r="AS41">
        <f t="shared" si="38"/>
        <v>2.5833333333333335</v>
      </c>
      <c r="AT41">
        <f t="shared" si="39"/>
        <v>2.5</v>
      </c>
      <c r="AU41">
        <f t="shared" si="50"/>
        <v>0.43899743689227011</v>
      </c>
      <c r="AV41">
        <f t="shared" si="50"/>
        <v>0.43895535432537108</v>
      </c>
      <c r="AW41">
        <f t="shared" si="50"/>
        <v>0.43866033839099555</v>
      </c>
      <c r="AX41">
        <f t="shared" si="50"/>
        <v>0.43987368289636392</v>
      </c>
      <c r="AY41">
        <f t="shared" si="50"/>
        <v>0.43875628654832888</v>
      </c>
      <c r="AZ41">
        <f t="shared" si="50"/>
        <v>0.43878087824886042</v>
      </c>
      <c r="BA41">
        <f t="shared" si="50"/>
        <v>0.44296442232648559</v>
      </c>
      <c r="BB41">
        <f t="shared" si="50"/>
        <v>0.43972405405658527</v>
      </c>
      <c r="BC41">
        <f t="shared" si="50"/>
        <v>0.43588818235584653</v>
      </c>
      <c r="BD41">
        <f t="shared" si="49"/>
        <v>0.44437694742500045</v>
      </c>
      <c r="BE41">
        <f t="shared" si="49"/>
        <v>0.44107739407947005</v>
      </c>
      <c r="BF41">
        <f t="shared" si="49"/>
        <v>0.42895121146994641</v>
      </c>
      <c r="BG41">
        <f t="shared" si="49"/>
        <v>0.45904348133427991</v>
      </c>
      <c r="BH41">
        <f t="shared" si="49"/>
        <v>0.44451535743338427</v>
      </c>
      <c r="BI41">
        <f t="shared" si="49"/>
        <v>0.41776327203070568</v>
      </c>
      <c r="BJ41">
        <f t="shared" si="49"/>
        <v>0.43964919975291467</v>
      </c>
      <c r="BK41">
        <f t="shared" si="48"/>
        <v>0.47387842771774835</v>
      </c>
      <c r="BL41">
        <f t="shared" si="47"/>
        <v>0.46882905719715551</v>
      </c>
      <c r="BM41">
        <f t="shared" si="47"/>
        <v>0.43232999403801814</v>
      </c>
      <c r="BN41">
        <f t="shared" si="47"/>
        <v>0.40615531272182265</v>
      </c>
      <c r="BO41">
        <f t="shared" si="47"/>
        <v>0.41512440054648753</v>
      </c>
      <c r="BP41">
        <f t="shared" si="47"/>
        <v>0.4511337395406762</v>
      </c>
      <c r="BQ41">
        <f t="shared" si="47"/>
        <v>0.48879106696726277</v>
      </c>
      <c r="BR41">
        <f t="shared" si="47"/>
        <v>0.50653717544086452</v>
      </c>
      <c r="BS41">
        <f t="shared" si="47"/>
        <v>0.49734012645169118</v>
      </c>
      <c r="BT41">
        <f t="shared" si="46"/>
        <v>0.46779977275001378</v>
      </c>
      <c r="BU41">
        <f t="shared" si="46"/>
        <v>0.43138193823081811</v>
      </c>
      <c r="BV41" s="1">
        <f t="shared" si="40"/>
        <v>0.4445690021503883</v>
      </c>
      <c r="BW41" s="1">
        <f t="shared" si="41"/>
        <v>1.4445690021503883</v>
      </c>
    </row>
    <row r="42" spans="1:75" x14ac:dyDescent="0.3">
      <c r="A42">
        <v>1.6</v>
      </c>
      <c r="B42">
        <f t="shared" si="1"/>
        <v>3.715894535112326</v>
      </c>
      <c r="C42">
        <f t="shared" si="45"/>
        <v>0.47072335900141299</v>
      </c>
      <c r="D42">
        <f t="shared" si="4"/>
        <v>3.470723359001413</v>
      </c>
      <c r="G42">
        <v>1.6</v>
      </c>
      <c r="H42">
        <f t="shared" si="5"/>
        <v>4.5714285714285721</v>
      </c>
      <c r="I42">
        <f t="shared" si="43"/>
        <v>0.45819935042411691</v>
      </c>
      <c r="J42">
        <f t="shared" si="7"/>
        <v>3.5555555555555558</v>
      </c>
      <c r="K42">
        <f t="shared" si="43"/>
        <v>0.47352359373184472</v>
      </c>
      <c r="L42">
        <f t="shared" si="9"/>
        <v>2.9090909090909092</v>
      </c>
      <c r="M42">
        <f t="shared" si="43"/>
        <v>0.47668832613723999</v>
      </c>
      <c r="N42">
        <f t="shared" si="11"/>
        <v>0.46931970888422886</v>
      </c>
      <c r="O42">
        <f t="shared" si="12"/>
        <v>2.4693197088842287</v>
      </c>
      <c r="S42">
        <v>1.6</v>
      </c>
      <c r="T42">
        <f t="shared" si="13"/>
        <v>16</v>
      </c>
      <c r="U42">
        <f t="shared" si="14"/>
        <v>13.333333333333334</v>
      </c>
      <c r="V42">
        <f t="shared" si="15"/>
        <v>11.428571428571429</v>
      </c>
      <c r="W42">
        <f t="shared" si="16"/>
        <v>10</v>
      </c>
      <c r="X42">
        <f t="shared" si="17"/>
        <v>8.8888888888888893</v>
      </c>
      <c r="Y42">
        <f t="shared" si="18"/>
        <v>8</v>
      </c>
      <c r="Z42">
        <f t="shared" si="19"/>
        <v>7.2727272727272734</v>
      </c>
      <c r="AA42">
        <f t="shared" si="20"/>
        <v>6.666666666666667</v>
      </c>
      <c r="AB42">
        <f t="shared" si="21"/>
        <v>6.1538461538461542</v>
      </c>
      <c r="AC42">
        <f t="shared" si="22"/>
        <v>5.7142857142857144</v>
      </c>
      <c r="AD42">
        <f t="shared" si="23"/>
        <v>5.3333333333333339</v>
      </c>
      <c r="AE42">
        <f t="shared" si="24"/>
        <v>5</v>
      </c>
      <c r="AF42">
        <f t="shared" si="25"/>
        <v>4.7058823529411766</v>
      </c>
      <c r="AG42">
        <f t="shared" si="26"/>
        <v>4.4444444444444446</v>
      </c>
      <c r="AH42">
        <f t="shared" si="27"/>
        <v>4.2105263157894735</v>
      </c>
      <c r="AI42">
        <f t="shared" si="28"/>
        <v>4</v>
      </c>
      <c r="AJ42">
        <f t="shared" si="29"/>
        <v>3.8095238095238098</v>
      </c>
      <c r="AK42">
        <f t="shared" si="30"/>
        <v>3.6363636363636367</v>
      </c>
      <c r="AL42">
        <f t="shared" si="31"/>
        <v>3.4782608695652173</v>
      </c>
      <c r="AM42">
        <f t="shared" si="32"/>
        <v>3.3333333333333335</v>
      </c>
      <c r="AN42">
        <f t="shared" si="33"/>
        <v>3.2</v>
      </c>
      <c r="AO42">
        <f t="shared" si="34"/>
        <v>3.0769230769230771</v>
      </c>
      <c r="AP42">
        <f t="shared" si="35"/>
        <v>2.9629629629629628</v>
      </c>
      <c r="AQ42">
        <f t="shared" si="36"/>
        <v>2.8571428571428572</v>
      </c>
      <c r="AR42">
        <f t="shared" si="37"/>
        <v>2.7586206896551726</v>
      </c>
      <c r="AS42">
        <f t="shared" si="38"/>
        <v>2.666666666666667</v>
      </c>
      <c r="AT42">
        <f t="shared" si="39"/>
        <v>2.580645161290323</v>
      </c>
      <c r="AU42">
        <f t="shared" si="50"/>
        <v>0.4390183248287407</v>
      </c>
      <c r="AV42">
        <f t="shared" si="50"/>
        <v>0.4390725101196159</v>
      </c>
      <c r="AW42">
        <f t="shared" si="50"/>
        <v>0.43931411380040014</v>
      </c>
      <c r="AX42">
        <f t="shared" si="50"/>
        <v>0.43874296407912022</v>
      </c>
      <c r="AY42">
        <f t="shared" si="50"/>
        <v>0.44042431978188257</v>
      </c>
      <c r="AZ42">
        <f t="shared" si="50"/>
        <v>0.44150064159589114</v>
      </c>
      <c r="BA42">
        <f t="shared" si="50"/>
        <v>0.44080929786266587</v>
      </c>
      <c r="BB42">
        <f t="shared" si="50"/>
        <v>0.43410582379250756</v>
      </c>
      <c r="BC42">
        <f t="shared" si="50"/>
        <v>0.44525470803184902</v>
      </c>
      <c r="BD42">
        <f t="shared" si="49"/>
        <v>0.43274086125697525</v>
      </c>
      <c r="BE42">
        <f t="shared" si="49"/>
        <v>0.45147561566647965</v>
      </c>
      <c r="BF42">
        <f t="shared" si="49"/>
        <v>0.42746594589658893</v>
      </c>
      <c r="BG42">
        <f t="shared" si="49"/>
        <v>0.44358404283770297</v>
      </c>
      <c r="BH42">
        <f t="shared" si="49"/>
        <v>0.4598351440321487</v>
      </c>
      <c r="BI42">
        <f t="shared" si="49"/>
        <v>0.42974913998076292</v>
      </c>
      <c r="BJ42">
        <f t="shared" si="49"/>
        <v>0.42038435986501793</v>
      </c>
      <c r="BK42">
        <f t="shared" si="48"/>
        <v>0.45352844308604712</v>
      </c>
      <c r="BL42">
        <f t="shared" si="47"/>
        <v>0.47741893387367085</v>
      </c>
      <c r="BM42">
        <f t="shared" si="47"/>
        <v>0.4600649068701369</v>
      </c>
      <c r="BN42">
        <f t="shared" si="47"/>
        <v>0.42328039478380625</v>
      </c>
      <c r="BO42">
        <f t="shared" si="47"/>
        <v>0.4049316995395732</v>
      </c>
      <c r="BP42">
        <f t="shared" si="47"/>
        <v>0.4204876285147271</v>
      </c>
      <c r="BQ42">
        <f t="shared" si="47"/>
        <v>0.45758808153807495</v>
      </c>
      <c r="BR42">
        <f t="shared" si="47"/>
        <v>0.49239726560141883</v>
      </c>
      <c r="BS42">
        <f t="shared" si="47"/>
        <v>0.50680134596641235</v>
      </c>
      <c r="BT42">
        <f t="shared" si="46"/>
        <v>0.49596840442484885</v>
      </c>
      <c r="BU42">
        <f t="shared" si="46"/>
        <v>0.4666899198997545</v>
      </c>
      <c r="BV42" s="1">
        <f t="shared" si="40"/>
        <v>0.44323824467227768</v>
      </c>
      <c r="BW42" s="1">
        <f t="shared" si="41"/>
        <v>1.4432382446722776</v>
      </c>
    </row>
    <row r="43" spans="1:75" x14ac:dyDescent="0.3">
      <c r="A43">
        <v>1.65</v>
      </c>
      <c r="B43">
        <f t="shared" si="1"/>
        <v>3.8320162393345858</v>
      </c>
      <c r="C43">
        <f t="shared" si="45"/>
        <v>0.44872696687127916</v>
      </c>
      <c r="D43">
        <f t="shared" si="4"/>
        <v>3.4487269668712792</v>
      </c>
      <c r="G43">
        <v>1.65</v>
      </c>
      <c r="H43">
        <f t="shared" si="5"/>
        <v>4.7142857142857144</v>
      </c>
      <c r="I43">
        <f t="shared" si="43"/>
        <v>0.44252136492372102</v>
      </c>
      <c r="J43">
        <f t="shared" si="7"/>
        <v>3.6666666666666665</v>
      </c>
      <c r="K43">
        <f t="shared" si="43"/>
        <v>0.47600499552880693</v>
      </c>
      <c r="L43">
        <f t="shared" si="9"/>
        <v>2.9999999999999996</v>
      </c>
      <c r="M43">
        <f t="shared" si="43"/>
        <v>0.44428389686215425</v>
      </c>
      <c r="N43">
        <f t="shared" si="11"/>
        <v>0.45977717206768437</v>
      </c>
      <c r="O43">
        <f t="shared" si="12"/>
        <v>2.4597771720676844</v>
      </c>
      <c r="S43">
        <v>1.65</v>
      </c>
      <c r="T43">
        <f t="shared" si="13"/>
        <v>16.499999999999996</v>
      </c>
      <c r="U43">
        <f t="shared" si="14"/>
        <v>13.75</v>
      </c>
      <c r="V43">
        <f t="shared" si="15"/>
        <v>11.785714285714285</v>
      </c>
      <c r="W43">
        <f t="shared" si="16"/>
        <v>10.3125</v>
      </c>
      <c r="X43">
        <f t="shared" si="17"/>
        <v>9.1666666666666661</v>
      </c>
      <c r="Y43">
        <f t="shared" si="18"/>
        <v>8.2499999999999982</v>
      </c>
      <c r="Z43">
        <f t="shared" si="19"/>
        <v>7.5</v>
      </c>
      <c r="AA43">
        <f t="shared" si="20"/>
        <v>6.875</v>
      </c>
      <c r="AB43">
        <f t="shared" si="21"/>
        <v>6.3461538461538458</v>
      </c>
      <c r="AC43">
        <f t="shared" si="22"/>
        <v>5.8928571428571423</v>
      </c>
      <c r="AD43">
        <f t="shared" si="23"/>
        <v>5.5</v>
      </c>
      <c r="AE43">
        <f t="shared" si="24"/>
        <v>5.15625</v>
      </c>
      <c r="AF43">
        <f t="shared" si="25"/>
        <v>4.8529411764705879</v>
      </c>
      <c r="AG43">
        <f t="shared" si="26"/>
        <v>4.583333333333333</v>
      </c>
      <c r="AH43">
        <f t="shared" si="27"/>
        <v>4.3421052631578947</v>
      </c>
      <c r="AI43">
        <f t="shared" si="28"/>
        <v>4.1249999999999991</v>
      </c>
      <c r="AJ43">
        <f t="shared" si="29"/>
        <v>3.9285714285714284</v>
      </c>
      <c r="AK43">
        <f t="shared" si="30"/>
        <v>3.75</v>
      </c>
      <c r="AL43">
        <f t="shared" si="31"/>
        <v>3.5869565217391299</v>
      </c>
      <c r="AM43">
        <f t="shared" si="32"/>
        <v>3.4375</v>
      </c>
      <c r="AN43">
        <f t="shared" si="33"/>
        <v>3.3</v>
      </c>
      <c r="AO43">
        <f t="shared" si="34"/>
        <v>3.1730769230769229</v>
      </c>
      <c r="AP43">
        <f t="shared" si="35"/>
        <v>3.0555555555555554</v>
      </c>
      <c r="AQ43">
        <f t="shared" si="36"/>
        <v>2.9464285714285712</v>
      </c>
      <c r="AR43">
        <f t="shared" si="37"/>
        <v>2.8448275862068968</v>
      </c>
      <c r="AS43">
        <f t="shared" si="38"/>
        <v>2.75</v>
      </c>
      <c r="AT43">
        <f t="shared" si="39"/>
        <v>2.661290322580645</v>
      </c>
      <c r="AU43">
        <f t="shared" si="50"/>
        <v>0.43901783751063206</v>
      </c>
      <c r="AV43">
        <f t="shared" si="50"/>
        <v>0.43896232762451559</v>
      </c>
      <c r="AW43">
        <f t="shared" si="50"/>
        <v>0.43884972565528679</v>
      </c>
      <c r="AX43">
        <f t="shared" si="50"/>
        <v>0.43875875208799775</v>
      </c>
      <c r="AY43">
        <f t="shared" si="50"/>
        <v>0.43831128280458836</v>
      </c>
      <c r="AZ43">
        <f t="shared" si="50"/>
        <v>0.43842591601995701</v>
      </c>
      <c r="BA43">
        <f t="shared" si="50"/>
        <v>0.43618694038004496</v>
      </c>
      <c r="BB43">
        <f t="shared" si="50"/>
        <v>0.43850916566878168</v>
      </c>
      <c r="BC43">
        <f t="shared" si="50"/>
        <v>0.44436389859632386</v>
      </c>
      <c r="BD43">
        <f t="shared" si="49"/>
        <v>0.43270591304478462</v>
      </c>
      <c r="BE43">
        <f t="shared" si="49"/>
        <v>0.44684263389788803</v>
      </c>
      <c r="BF43">
        <f t="shared" si="49"/>
        <v>0.44010565832530157</v>
      </c>
      <c r="BG43">
        <f t="shared" si="49"/>
        <v>0.42834196146576975</v>
      </c>
      <c r="BH43">
        <f t="shared" si="49"/>
        <v>0.45728620183007102</v>
      </c>
      <c r="BI43">
        <f t="shared" si="49"/>
        <v>0.44984150412393681</v>
      </c>
      <c r="BJ43">
        <f t="shared" si="49"/>
        <v>0.41996914943001057</v>
      </c>
      <c r="BK43">
        <f t="shared" si="48"/>
        <v>0.42957646825095047</v>
      </c>
      <c r="BL43">
        <f t="shared" si="47"/>
        <v>0.46527957348058391</v>
      </c>
      <c r="BM43">
        <f t="shared" si="47"/>
        <v>0.47637539771648918</v>
      </c>
      <c r="BN43">
        <f t="shared" si="47"/>
        <v>0.45023360940684515</v>
      </c>
      <c r="BO43">
        <f t="shared" si="47"/>
        <v>0.41601913325985823</v>
      </c>
      <c r="BP43">
        <f t="shared" si="47"/>
        <v>0.40547073978886666</v>
      </c>
      <c r="BQ43">
        <f t="shared" si="47"/>
        <v>0.42629505690402686</v>
      </c>
      <c r="BR43">
        <f t="shared" si="47"/>
        <v>0.46358485980480768</v>
      </c>
      <c r="BS43">
        <f t="shared" si="47"/>
        <v>0.49545775872151182</v>
      </c>
      <c r="BT43">
        <f t="shared" si="46"/>
        <v>0.506825590101047</v>
      </c>
      <c r="BU43">
        <f t="shared" si="46"/>
        <v>0.49460807283145941</v>
      </c>
      <c r="BV43" s="1">
        <f t="shared" si="40"/>
        <v>0.44283932216329025</v>
      </c>
      <c r="BW43" s="1">
        <f t="shared" si="41"/>
        <v>1.4428393221632902</v>
      </c>
    </row>
    <row r="44" spans="1:75" x14ac:dyDescent="0.3">
      <c r="A44">
        <v>1.7</v>
      </c>
      <c r="B44">
        <f t="shared" si="1"/>
        <v>3.948137943556846</v>
      </c>
      <c r="C44">
        <f t="shared" si="45"/>
        <v>0.42649189671126331</v>
      </c>
      <c r="D44">
        <f t="shared" si="4"/>
        <v>3.4264918967112634</v>
      </c>
      <c r="G44">
        <v>1.7</v>
      </c>
      <c r="H44">
        <f t="shared" si="5"/>
        <v>4.8571428571428577</v>
      </c>
      <c r="I44">
        <f t="shared" si="43"/>
        <v>0.42808404124748151</v>
      </c>
      <c r="J44">
        <f t="shared" si="7"/>
        <v>3.7777777777777777</v>
      </c>
      <c r="K44">
        <f t="shared" si="43"/>
        <v>0.46005638527339721</v>
      </c>
      <c r="L44">
        <f t="shared" si="9"/>
        <v>3.0909090909090904</v>
      </c>
      <c r="M44">
        <f t="shared" si="43"/>
        <v>0.41711677871961456</v>
      </c>
      <c r="N44">
        <f t="shared" si="11"/>
        <v>0.44225521535688983</v>
      </c>
      <c r="O44">
        <f t="shared" si="12"/>
        <v>2.4422552153568899</v>
      </c>
      <c r="S44">
        <v>1.7</v>
      </c>
      <c r="T44">
        <f t="shared" si="13"/>
        <v>17</v>
      </c>
      <c r="U44">
        <f t="shared" si="14"/>
        <v>14.166666666666666</v>
      </c>
      <c r="V44">
        <f t="shared" si="15"/>
        <v>12.142857142857141</v>
      </c>
      <c r="W44">
        <f t="shared" si="16"/>
        <v>10.625</v>
      </c>
      <c r="X44">
        <f t="shared" si="17"/>
        <v>9.4444444444444446</v>
      </c>
      <c r="Y44">
        <f t="shared" si="18"/>
        <v>8.5</v>
      </c>
      <c r="Z44">
        <f t="shared" si="19"/>
        <v>7.7272727272727266</v>
      </c>
      <c r="AA44">
        <f t="shared" si="20"/>
        <v>7.083333333333333</v>
      </c>
      <c r="AB44">
        <f t="shared" si="21"/>
        <v>6.5384615384615383</v>
      </c>
      <c r="AC44">
        <f t="shared" si="22"/>
        <v>6.0714285714285703</v>
      </c>
      <c r="AD44">
        <f t="shared" si="23"/>
        <v>5.666666666666667</v>
      </c>
      <c r="AE44">
        <f t="shared" si="24"/>
        <v>5.3125</v>
      </c>
      <c r="AF44">
        <f t="shared" si="25"/>
        <v>4.9999999999999991</v>
      </c>
      <c r="AG44">
        <f t="shared" si="26"/>
        <v>4.7222222222222223</v>
      </c>
      <c r="AH44">
        <f t="shared" si="27"/>
        <v>4.4736842105263159</v>
      </c>
      <c r="AI44">
        <f t="shared" si="28"/>
        <v>4.25</v>
      </c>
      <c r="AJ44">
        <f t="shared" si="29"/>
        <v>4.0476190476190474</v>
      </c>
      <c r="AK44">
        <f t="shared" si="30"/>
        <v>3.8636363636363633</v>
      </c>
      <c r="AL44">
        <f t="shared" si="31"/>
        <v>3.695652173913043</v>
      </c>
      <c r="AM44">
        <f t="shared" si="32"/>
        <v>3.5416666666666665</v>
      </c>
      <c r="AN44">
        <f t="shared" si="33"/>
        <v>3.4</v>
      </c>
      <c r="AO44">
        <f t="shared" si="34"/>
        <v>3.2692307692307692</v>
      </c>
      <c r="AP44">
        <f t="shared" si="35"/>
        <v>3.1481481481481479</v>
      </c>
      <c r="AQ44">
        <f t="shared" si="36"/>
        <v>3.0357142857142851</v>
      </c>
      <c r="AR44">
        <f t="shared" si="37"/>
        <v>2.931034482758621</v>
      </c>
      <c r="AS44">
        <f t="shared" si="38"/>
        <v>2.8333333333333335</v>
      </c>
      <c r="AT44">
        <f t="shared" si="39"/>
        <v>2.7419354838709675</v>
      </c>
      <c r="AU44">
        <f t="shared" si="50"/>
        <v>0.43900693190724505</v>
      </c>
      <c r="AV44">
        <f t="shared" si="50"/>
        <v>0.43906052374802995</v>
      </c>
      <c r="AW44">
        <f t="shared" si="50"/>
        <v>0.4390543555867924</v>
      </c>
      <c r="AX44">
        <f t="shared" si="50"/>
        <v>0.43950694475458835</v>
      </c>
      <c r="AY44">
        <f t="shared" si="50"/>
        <v>0.43860104181107451</v>
      </c>
      <c r="AZ44">
        <f t="shared" si="50"/>
        <v>0.43759864619893535</v>
      </c>
      <c r="BA44">
        <f t="shared" si="50"/>
        <v>0.43832839028793175</v>
      </c>
      <c r="BB44">
        <f t="shared" si="50"/>
        <v>0.44328787227186101</v>
      </c>
      <c r="BC44">
        <f t="shared" si="50"/>
        <v>0.43650422459744065</v>
      </c>
      <c r="BD44">
        <f t="shared" si="49"/>
        <v>0.44191086645777777</v>
      </c>
      <c r="BE44">
        <f t="shared" si="49"/>
        <v>0.4351246161103986</v>
      </c>
      <c r="BF44">
        <f t="shared" si="49"/>
        <v>0.45094978507602379</v>
      </c>
      <c r="BG44">
        <f t="shared" si="49"/>
        <v>0.42746594589658887</v>
      </c>
      <c r="BH44">
        <f t="shared" si="49"/>
        <v>0.44152282756224343</v>
      </c>
      <c r="BI44">
        <f t="shared" si="49"/>
        <v>0.46089038376312902</v>
      </c>
      <c r="BJ44">
        <f t="shared" si="49"/>
        <v>0.43576480195637107</v>
      </c>
      <c r="BK44">
        <f t="shared" si="48"/>
        <v>0.41780373223911704</v>
      </c>
      <c r="BL44">
        <f t="shared" si="47"/>
        <v>0.44200157317892469</v>
      </c>
      <c r="BM44">
        <f t="shared" si="47"/>
        <v>0.47330641529042861</v>
      </c>
      <c r="BN44">
        <f t="shared" si="47"/>
        <v>0.47174158068517735</v>
      </c>
      <c r="BO44">
        <f t="shared" si="47"/>
        <v>0.44038247588946161</v>
      </c>
      <c r="BP44">
        <f t="shared" si="47"/>
        <v>0.41065680280611971</v>
      </c>
      <c r="BQ44">
        <f t="shared" si="47"/>
        <v>0.40743577473252823</v>
      </c>
      <c r="BR44">
        <f t="shared" si="47"/>
        <v>0.43230910235445208</v>
      </c>
      <c r="BS44">
        <f t="shared" si="47"/>
        <v>0.4690947898628855</v>
      </c>
      <c r="BT44">
        <f t="shared" si="46"/>
        <v>0.4980306011707073</v>
      </c>
      <c r="BU44">
        <f t="shared" si="46"/>
        <v>0.50665215493944682</v>
      </c>
      <c r="BV44" s="1">
        <f t="shared" si="40"/>
        <v>0.44295666238345377</v>
      </c>
      <c r="BW44" s="1">
        <f t="shared" si="41"/>
        <v>1.4429566623834538</v>
      </c>
    </row>
    <row r="45" spans="1:75" x14ac:dyDescent="0.3">
      <c r="A45">
        <v>1.75</v>
      </c>
      <c r="B45">
        <f t="shared" si="1"/>
        <v>4.0642596477791066</v>
      </c>
      <c r="C45">
        <f t="shared" si="45"/>
        <v>0.41762011429160312</v>
      </c>
      <c r="D45">
        <f t="shared" si="4"/>
        <v>3.4176201142916032</v>
      </c>
      <c r="G45">
        <v>1.75</v>
      </c>
      <c r="H45">
        <f t="shared" si="5"/>
        <v>5</v>
      </c>
      <c r="I45">
        <f t="shared" si="43"/>
        <v>0.42746594589658893</v>
      </c>
      <c r="J45">
        <f t="shared" si="7"/>
        <v>3.8888888888888888</v>
      </c>
      <c r="K45">
        <f t="shared" si="43"/>
        <v>0.43685474527265916</v>
      </c>
      <c r="L45">
        <f t="shared" si="9"/>
        <v>3.1818181818181817</v>
      </c>
      <c r="M45">
        <f t="shared" si="43"/>
        <v>0.40511619166070512</v>
      </c>
      <c r="N45">
        <f t="shared" si="11"/>
        <v>0.42814064279117631</v>
      </c>
      <c r="O45">
        <f t="shared" si="12"/>
        <v>2.4281406427911763</v>
      </c>
      <c r="S45">
        <v>1.75</v>
      </c>
      <c r="T45">
        <f t="shared" si="13"/>
        <v>17.5</v>
      </c>
      <c r="U45">
        <f t="shared" si="14"/>
        <v>14.583333333333334</v>
      </c>
      <c r="V45">
        <f t="shared" si="15"/>
        <v>12.499999999999998</v>
      </c>
      <c r="W45">
        <f t="shared" si="16"/>
        <v>10.9375</v>
      </c>
      <c r="X45">
        <f t="shared" si="17"/>
        <v>9.7222222222222232</v>
      </c>
      <c r="Y45">
        <f t="shared" si="18"/>
        <v>8.75</v>
      </c>
      <c r="Z45">
        <f t="shared" si="19"/>
        <v>7.9545454545454541</v>
      </c>
      <c r="AA45">
        <f t="shared" si="20"/>
        <v>7.291666666666667</v>
      </c>
      <c r="AB45">
        <f t="shared" si="21"/>
        <v>6.7307692307692308</v>
      </c>
      <c r="AC45">
        <f t="shared" si="22"/>
        <v>6.2499999999999991</v>
      </c>
      <c r="AD45">
        <f t="shared" si="23"/>
        <v>5.8333333333333339</v>
      </c>
      <c r="AE45">
        <f t="shared" si="24"/>
        <v>5.46875</v>
      </c>
      <c r="AF45">
        <f t="shared" si="25"/>
        <v>5.1470588235294112</v>
      </c>
      <c r="AG45">
        <f t="shared" si="26"/>
        <v>4.8611111111111116</v>
      </c>
      <c r="AH45">
        <f t="shared" si="27"/>
        <v>4.6052631578947372</v>
      </c>
      <c r="AI45">
        <f t="shared" si="28"/>
        <v>4.375</v>
      </c>
      <c r="AJ45">
        <f t="shared" si="29"/>
        <v>4.166666666666667</v>
      </c>
      <c r="AK45">
        <f t="shared" si="30"/>
        <v>3.9772727272727271</v>
      </c>
      <c r="AL45">
        <f t="shared" si="31"/>
        <v>3.8043478260869565</v>
      </c>
      <c r="AM45">
        <f t="shared" si="32"/>
        <v>3.6458333333333335</v>
      </c>
      <c r="AN45">
        <f t="shared" si="33"/>
        <v>3.5</v>
      </c>
      <c r="AO45">
        <f t="shared" si="34"/>
        <v>3.3653846153846154</v>
      </c>
      <c r="AP45">
        <f t="shared" si="35"/>
        <v>3.2407407407407405</v>
      </c>
      <c r="AQ45">
        <f t="shared" si="36"/>
        <v>3.1249999999999996</v>
      </c>
      <c r="AR45">
        <f t="shared" si="37"/>
        <v>3.0172413793103452</v>
      </c>
      <c r="AS45">
        <f t="shared" si="38"/>
        <v>2.916666666666667</v>
      </c>
      <c r="AT45">
        <f t="shared" si="39"/>
        <v>2.8225806451612905</v>
      </c>
      <c r="AU45">
        <f t="shared" si="50"/>
        <v>0.43902154191192494</v>
      </c>
      <c r="AV45">
        <f t="shared" si="50"/>
        <v>0.43897509405357865</v>
      </c>
      <c r="AW45">
        <f t="shared" si="50"/>
        <v>0.43907413517693961</v>
      </c>
      <c r="AX45">
        <f t="shared" si="50"/>
        <v>0.43869979085495225</v>
      </c>
      <c r="AY45">
        <f t="shared" si="50"/>
        <v>0.43988685436018621</v>
      </c>
      <c r="AZ45">
        <f t="shared" si="50"/>
        <v>0.44017055938388255</v>
      </c>
      <c r="BA45">
        <f t="shared" si="50"/>
        <v>0.4415199317126946</v>
      </c>
      <c r="BB45">
        <f t="shared" si="50"/>
        <v>0.44032306694886125</v>
      </c>
      <c r="BC45">
        <f t="shared" si="50"/>
        <v>0.43457133178201951</v>
      </c>
      <c r="BD45">
        <f t="shared" si="49"/>
        <v>0.44637355880534846</v>
      </c>
      <c r="BE45">
        <f t="shared" si="49"/>
        <v>0.43114611738647801</v>
      </c>
      <c r="BF45">
        <f t="shared" si="49"/>
        <v>0.44871582595669385</v>
      </c>
      <c r="BG45">
        <f t="shared" si="49"/>
        <v>0.43923957461476826</v>
      </c>
      <c r="BH45">
        <f t="shared" si="49"/>
        <v>0.42785253083302127</v>
      </c>
      <c r="BI45">
        <f t="shared" si="49"/>
        <v>0.45533751628911701</v>
      </c>
      <c r="BJ45">
        <f t="shared" si="49"/>
        <v>0.45399103870616542</v>
      </c>
      <c r="BK45">
        <f t="shared" si="48"/>
        <v>0.42397946295093636</v>
      </c>
      <c r="BL45">
        <f t="shared" si="47"/>
        <v>0.422662770734273</v>
      </c>
      <c r="BM45">
        <f t="shared" si="47"/>
        <v>0.45461974674646422</v>
      </c>
      <c r="BN45">
        <f t="shared" si="47"/>
        <v>0.47713966957752313</v>
      </c>
      <c r="BO45">
        <f t="shared" si="47"/>
        <v>0.46465839112617247</v>
      </c>
      <c r="BP45">
        <f t="shared" si="47"/>
        <v>0.431244845260147</v>
      </c>
      <c r="BQ45">
        <f t="shared" si="47"/>
        <v>0.40713659418656106</v>
      </c>
      <c r="BR45">
        <f t="shared" si="47"/>
        <v>0.41051000986707148</v>
      </c>
      <c r="BS45">
        <f t="shared" si="47"/>
        <v>0.43834962425800955</v>
      </c>
      <c r="BT45">
        <f t="shared" si="46"/>
        <v>0.47411149045054446</v>
      </c>
      <c r="BU45">
        <f t="shared" si="46"/>
        <v>0.50017047946953908</v>
      </c>
      <c r="BV45" s="1">
        <f t="shared" si="40"/>
        <v>0.44317287181998033</v>
      </c>
      <c r="BW45" s="1">
        <f t="shared" si="41"/>
        <v>1.4431728718199803</v>
      </c>
    </row>
    <row r="46" spans="1:75" x14ac:dyDescent="0.3">
      <c r="A46">
        <v>1.8</v>
      </c>
      <c r="B46">
        <f t="shared" si="1"/>
        <v>4.1803813520013664</v>
      </c>
      <c r="C46">
        <f t="shared" si="45"/>
        <v>0.42564099629234264</v>
      </c>
      <c r="D46">
        <f t="shared" si="4"/>
        <v>3.4256409962923424</v>
      </c>
      <c r="G46">
        <v>1.8</v>
      </c>
      <c r="H46">
        <f t="shared" si="5"/>
        <v>5.1428571428571432</v>
      </c>
      <c r="I46">
        <f t="shared" si="43"/>
        <v>0.43884204205687705</v>
      </c>
      <c r="J46">
        <f t="shared" si="7"/>
        <v>4</v>
      </c>
      <c r="K46">
        <f t="shared" si="43"/>
        <v>0.42038435986501793</v>
      </c>
      <c r="L46">
        <f t="shared" si="9"/>
        <v>3.2727272727272725</v>
      </c>
      <c r="M46">
        <f t="shared" si="43"/>
        <v>0.41118982478621718</v>
      </c>
      <c r="N46">
        <f t="shared" si="11"/>
        <v>0.42446672168299376</v>
      </c>
      <c r="O46">
        <f t="shared" si="12"/>
        <v>2.4244667216829936</v>
      </c>
      <c r="S46">
        <v>1.8</v>
      </c>
      <c r="T46">
        <f t="shared" si="13"/>
        <v>18</v>
      </c>
      <c r="U46">
        <f t="shared" si="14"/>
        <v>15.000000000000002</v>
      </c>
      <c r="V46">
        <f t="shared" si="15"/>
        <v>12.857142857142856</v>
      </c>
      <c r="W46">
        <f t="shared" si="16"/>
        <v>11.25</v>
      </c>
      <c r="X46">
        <f t="shared" si="17"/>
        <v>10</v>
      </c>
      <c r="Y46">
        <f t="shared" si="18"/>
        <v>9</v>
      </c>
      <c r="Z46">
        <f t="shared" si="19"/>
        <v>8.1818181818181817</v>
      </c>
      <c r="AA46">
        <f t="shared" si="20"/>
        <v>7.5000000000000009</v>
      </c>
      <c r="AB46">
        <f t="shared" si="21"/>
        <v>6.9230769230769234</v>
      </c>
      <c r="AC46">
        <f t="shared" si="22"/>
        <v>6.4285714285714279</v>
      </c>
      <c r="AD46">
        <f t="shared" si="23"/>
        <v>6</v>
      </c>
      <c r="AE46">
        <f t="shared" si="24"/>
        <v>5.625</v>
      </c>
      <c r="AF46">
        <f t="shared" si="25"/>
        <v>5.2941176470588234</v>
      </c>
      <c r="AG46">
        <f t="shared" si="26"/>
        <v>5</v>
      </c>
      <c r="AH46">
        <f t="shared" si="27"/>
        <v>4.7368421052631575</v>
      </c>
      <c r="AI46">
        <f t="shared" si="28"/>
        <v>4.5</v>
      </c>
      <c r="AJ46">
        <f t="shared" si="29"/>
        <v>4.2857142857142856</v>
      </c>
      <c r="AK46">
        <f t="shared" si="30"/>
        <v>4.0909090909090908</v>
      </c>
      <c r="AL46">
        <f t="shared" si="31"/>
        <v>3.9130434782608696</v>
      </c>
      <c r="AM46">
        <f t="shared" si="32"/>
        <v>3.7500000000000004</v>
      </c>
      <c r="AN46">
        <f t="shared" si="33"/>
        <v>3.6</v>
      </c>
      <c r="AO46">
        <f t="shared" si="34"/>
        <v>3.4615384615384617</v>
      </c>
      <c r="AP46">
        <f t="shared" si="35"/>
        <v>3.333333333333333</v>
      </c>
      <c r="AQ46">
        <f t="shared" si="36"/>
        <v>3.214285714285714</v>
      </c>
      <c r="AR46">
        <f t="shared" si="37"/>
        <v>3.1034482758620694</v>
      </c>
      <c r="AS46">
        <f t="shared" si="38"/>
        <v>3</v>
      </c>
      <c r="AT46">
        <f t="shared" si="39"/>
        <v>2.903225806451613</v>
      </c>
      <c r="AU46">
        <f t="shared" si="50"/>
        <v>0.43900820495128595</v>
      </c>
      <c r="AV46">
        <f t="shared" si="50"/>
        <v>0.43904703818448393</v>
      </c>
      <c r="AW46">
        <f t="shared" si="50"/>
        <v>0.43891158445991696</v>
      </c>
      <c r="AX46">
        <f t="shared" si="50"/>
        <v>0.43902755351700523</v>
      </c>
      <c r="AY46">
        <f t="shared" si="50"/>
        <v>0.43874296407912022</v>
      </c>
      <c r="AZ46">
        <f t="shared" si="50"/>
        <v>0.43971925792541139</v>
      </c>
      <c r="BA46">
        <f t="shared" si="50"/>
        <v>0.4394427176091289</v>
      </c>
      <c r="BB46">
        <f t="shared" si="50"/>
        <v>0.43618694038004496</v>
      </c>
      <c r="BC46">
        <f t="shared" si="50"/>
        <v>0.44009333956368368</v>
      </c>
      <c r="BD46">
        <f t="shared" si="49"/>
        <v>0.44104109364522048</v>
      </c>
      <c r="BE46">
        <f t="shared" si="49"/>
        <v>0.43801164546498411</v>
      </c>
      <c r="BF46">
        <f t="shared" si="49"/>
        <v>0.43781405825187591</v>
      </c>
      <c r="BG46">
        <f t="shared" si="49"/>
        <v>0.45026981148779344</v>
      </c>
      <c r="BH46">
        <f t="shared" si="49"/>
        <v>0.42746594589658893</v>
      </c>
      <c r="BI46">
        <f t="shared" si="49"/>
        <v>0.43970721998911216</v>
      </c>
      <c r="BJ46">
        <f t="shared" si="49"/>
        <v>0.46108587886135954</v>
      </c>
      <c r="BK46">
        <f t="shared" si="48"/>
        <v>0.44142749285106037</v>
      </c>
      <c r="BL46">
        <f t="shared" si="47"/>
        <v>0.41808628450305729</v>
      </c>
      <c r="BM46">
        <f t="shared" si="47"/>
        <v>0.43227882052504196</v>
      </c>
      <c r="BN46">
        <f t="shared" si="47"/>
        <v>0.46527957348058385</v>
      </c>
      <c r="BO46">
        <f t="shared" si="47"/>
        <v>0.47706298910627842</v>
      </c>
      <c r="BP46">
        <f t="shared" si="47"/>
        <v>0.45619453397790999</v>
      </c>
      <c r="BQ46">
        <f t="shared" si="47"/>
        <v>0.42328039478380614</v>
      </c>
      <c r="BR46">
        <f t="shared" si="47"/>
        <v>0.40530203529287312</v>
      </c>
      <c r="BS46">
        <f t="shared" si="47"/>
        <v>0.4144113460189684</v>
      </c>
      <c r="BT46">
        <f t="shared" si="46"/>
        <v>0.44428389686215408</v>
      </c>
      <c r="BU46">
        <f t="shared" si="46"/>
        <v>0.47864411835668103</v>
      </c>
      <c r="BV46" s="1">
        <f t="shared" si="40"/>
        <v>0.44327727894963376</v>
      </c>
      <c r="BW46" s="1">
        <f t="shared" si="41"/>
        <v>1.4432772789496338</v>
      </c>
    </row>
    <row r="47" spans="1:75" x14ac:dyDescent="0.3">
      <c r="A47">
        <v>1.85</v>
      </c>
      <c r="B47">
        <f t="shared" si="1"/>
        <v>4.296503056223627</v>
      </c>
      <c r="C47">
        <f t="shared" si="45"/>
        <v>0.44311793021327428</v>
      </c>
      <c r="D47">
        <f t="shared" si="4"/>
        <v>3.4431179302132744</v>
      </c>
      <c r="G47">
        <v>1.85</v>
      </c>
      <c r="H47">
        <f t="shared" si="5"/>
        <v>5.2857142857142865</v>
      </c>
      <c r="I47">
        <f t="shared" si="43"/>
        <v>0.44989365707685769</v>
      </c>
      <c r="J47">
        <f t="shared" si="7"/>
        <v>4.1111111111111116</v>
      </c>
      <c r="K47">
        <f t="shared" si="43"/>
        <v>0.41903629488275368</v>
      </c>
      <c r="L47">
        <f t="shared" si="9"/>
        <v>3.3636363636363633</v>
      </c>
      <c r="M47">
        <f t="shared" si="43"/>
        <v>0.43079346980778171</v>
      </c>
      <c r="N47">
        <f t="shared" si="11"/>
        <v>0.43080592395458034</v>
      </c>
      <c r="O47">
        <f t="shared" si="12"/>
        <v>2.4308059239545803</v>
      </c>
      <c r="S47">
        <v>1.85</v>
      </c>
      <c r="T47">
        <f t="shared" si="13"/>
        <v>18.5</v>
      </c>
      <c r="U47">
        <f t="shared" si="14"/>
        <v>15.416666666666668</v>
      </c>
      <c r="V47">
        <f t="shared" si="15"/>
        <v>13.214285714285714</v>
      </c>
      <c r="W47">
        <f t="shared" si="16"/>
        <v>11.5625</v>
      </c>
      <c r="X47">
        <f t="shared" si="17"/>
        <v>10.277777777777779</v>
      </c>
      <c r="Y47">
        <f t="shared" si="18"/>
        <v>9.25</v>
      </c>
      <c r="Z47">
        <f t="shared" si="19"/>
        <v>8.4090909090909101</v>
      </c>
      <c r="AA47">
        <f t="shared" si="20"/>
        <v>7.7083333333333339</v>
      </c>
      <c r="AB47">
        <f t="shared" si="21"/>
        <v>7.1153846153846159</v>
      </c>
      <c r="AC47">
        <f t="shared" si="22"/>
        <v>6.6071428571428568</v>
      </c>
      <c r="AD47">
        <f t="shared" si="23"/>
        <v>6.166666666666667</v>
      </c>
      <c r="AE47">
        <f t="shared" si="24"/>
        <v>5.78125</v>
      </c>
      <c r="AF47">
        <f t="shared" si="25"/>
        <v>5.4411764705882355</v>
      </c>
      <c r="AG47">
        <f t="shared" si="26"/>
        <v>5.1388888888888893</v>
      </c>
      <c r="AH47">
        <f t="shared" si="27"/>
        <v>4.8684210526315788</v>
      </c>
      <c r="AI47">
        <f t="shared" si="28"/>
        <v>4.625</v>
      </c>
      <c r="AJ47">
        <f t="shared" si="29"/>
        <v>4.4047619047619051</v>
      </c>
      <c r="AK47">
        <f t="shared" si="30"/>
        <v>4.204545454545455</v>
      </c>
      <c r="AL47">
        <f t="shared" si="31"/>
        <v>4.0217391304347823</v>
      </c>
      <c r="AM47">
        <f t="shared" si="32"/>
        <v>3.854166666666667</v>
      </c>
      <c r="AN47">
        <f t="shared" si="33"/>
        <v>3.7</v>
      </c>
      <c r="AO47">
        <f t="shared" si="34"/>
        <v>3.5576923076923079</v>
      </c>
      <c r="AP47">
        <f t="shared" si="35"/>
        <v>3.425925925925926</v>
      </c>
      <c r="AQ47">
        <f t="shared" si="36"/>
        <v>3.3035714285714284</v>
      </c>
      <c r="AR47">
        <f t="shared" si="37"/>
        <v>3.1896551724137936</v>
      </c>
      <c r="AS47">
        <f t="shared" si="38"/>
        <v>3.0833333333333335</v>
      </c>
      <c r="AT47">
        <f t="shared" si="39"/>
        <v>2.9838709677419355</v>
      </c>
      <c r="AU47">
        <f t="shared" si="50"/>
        <v>0.43901777143187865</v>
      </c>
      <c r="AV47">
        <f t="shared" si="50"/>
        <v>0.43898746094282265</v>
      </c>
      <c r="AW47">
        <f t="shared" si="50"/>
        <v>0.43911927177017762</v>
      </c>
      <c r="AX47">
        <f t="shared" si="50"/>
        <v>0.43923223727775512</v>
      </c>
      <c r="AY47">
        <f t="shared" si="50"/>
        <v>0.43862737277280128</v>
      </c>
      <c r="AZ47">
        <f t="shared" si="50"/>
        <v>0.43797084742734976</v>
      </c>
      <c r="BA47">
        <f t="shared" si="50"/>
        <v>0.4372311554938913</v>
      </c>
      <c r="BB47">
        <f t="shared" si="50"/>
        <v>0.43795860178934554</v>
      </c>
      <c r="BC47">
        <f t="shared" si="50"/>
        <v>0.44332005431430177</v>
      </c>
      <c r="BD47">
        <f t="shared" si="49"/>
        <v>0.43468214957086887</v>
      </c>
      <c r="BE47">
        <f t="shared" si="49"/>
        <v>0.44559390517493319</v>
      </c>
      <c r="BF47">
        <f t="shared" si="49"/>
        <v>0.43102837260701637</v>
      </c>
      <c r="BG47">
        <f t="shared" si="49"/>
        <v>0.45005856500860231</v>
      </c>
      <c r="BH47">
        <f t="shared" si="49"/>
        <v>0.43846613551638042</v>
      </c>
      <c r="BI47">
        <f t="shared" si="49"/>
        <v>0.42745722036263073</v>
      </c>
      <c r="BJ47">
        <f t="shared" si="49"/>
        <v>0.4533280653942493</v>
      </c>
      <c r="BK47">
        <f t="shared" si="48"/>
        <v>0.4570344849013761</v>
      </c>
      <c r="BL47">
        <f t="shared" si="47"/>
        <v>0.4288914696445616</v>
      </c>
      <c r="BM47">
        <f t="shared" si="47"/>
        <v>0.41882987021962803</v>
      </c>
      <c r="BN47">
        <f t="shared" si="47"/>
        <v>0.44399567230484627</v>
      </c>
      <c r="BO47">
        <f t="shared" si="47"/>
        <v>0.47279723283460212</v>
      </c>
      <c r="BP47">
        <f t="shared" si="47"/>
        <v>0.47377007993275549</v>
      </c>
      <c r="BQ47">
        <f t="shared" si="47"/>
        <v>0.44724115228363609</v>
      </c>
      <c r="BR47">
        <f t="shared" si="47"/>
        <v>0.41673245649112639</v>
      </c>
      <c r="BS47">
        <f t="shared" si="47"/>
        <v>0.40494553793903137</v>
      </c>
      <c r="BT47">
        <f t="shared" si="46"/>
        <v>0.41889796083603215</v>
      </c>
      <c r="BU47">
        <f t="shared" si="46"/>
        <v>0.45001729835648169</v>
      </c>
      <c r="BV47" s="1">
        <f t="shared" si="40"/>
        <v>0.44325212462161839</v>
      </c>
      <c r="BW47" s="1">
        <f t="shared" si="41"/>
        <v>1.4432521246216183</v>
      </c>
    </row>
    <row r="48" spans="1:75" x14ac:dyDescent="0.3">
      <c r="A48">
        <v>1.9000000000000001</v>
      </c>
      <c r="B48">
        <f t="shared" si="1"/>
        <v>4.4126247604458868</v>
      </c>
      <c r="C48">
        <f t="shared" si="45"/>
        <v>0.45770906646228682</v>
      </c>
      <c r="D48">
        <f t="shared" si="4"/>
        <v>3.4577090664622867</v>
      </c>
      <c r="G48">
        <v>1.9000000000000001</v>
      </c>
      <c r="H48">
        <f t="shared" si="5"/>
        <v>5.4285714285714297</v>
      </c>
      <c r="I48">
        <f t="shared" si="43"/>
        <v>0.45055685947233043</v>
      </c>
      <c r="J48">
        <f t="shared" si="7"/>
        <v>4.2222222222222223</v>
      </c>
      <c r="K48">
        <f t="shared" si="43"/>
        <v>0.43147540712654059</v>
      </c>
      <c r="L48">
        <f t="shared" si="9"/>
        <v>3.4545454545454546</v>
      </c>
      <c r="M48">
        <f t="shared" si="43"/>
        <v>0.45450309156395885</v>
      </c>
      <c r="N48">
        <f t="shared" si="11"/>
        <v>0.44162559039208799</v>
      </c>
      <c r="O48">
        <f t="shared" si="12"/>
        <v>2.4416255903920878</v>
      </c>
      <c r="S48">
        <v>1.9000000000000001</v>
      </c>
      <c r="T48">
        <f t="shared" si="13"/>
        <v>19</v>
      </c>
      <c r="U48">
        <f t="shared" si="14"/>
        <v>15.833333333333336</v>
      </c>
      <c r="V48">
        <f t="shared" si="15"/>
        <v>13.571428571428571</v>
      </c>
      <c r="W48">
        <f t="shared" si="16"/>
        <v>11.875</v>
      </c>
      <c r="X48">
        <f t="shared" si="17"/>
        <v>10.555555555555557</v>
      </c>
      <c r="Y48">
        <f t="shared" si="18"/>
        <v>9.5</v>
      </c>
      <c r="Z48">
        <f t="shared" si="19"/>
        <v>8.6363636363636367</v>
      </c>
      <c r="AA48">
        <f t="shared" si="20"/>
        <v>7.9166666666666679</v>
      </c>
      <c r="AB48">
        <f t="shared" si="21"/>
        <v>7.3076923076923084</v>
      </c>
      <c r="AC48">
        <f t="shared" si="22"/>
        <v>6.7857142857142856</v>
      </c>
      <c r="AD48">
        <f t="shared" si="23"/>
        <v>6.3333333333333339</v>
      </c>
      <c r="AE48">
        <f t="shared" si="24"/>
        <v>5.9375</v>
      </c>
      <c r="AF48">
        <f t="shared" si="25"/>
        <v>5.5882352941176467</v>
      </c>
      <c r="AG48">
        <f t="shared" si="26"/>
        <v>5.2777777777777786</v>
      </c>
      <c r="AH48">
        <f t="shared" si="27"/>
        <v>5</v>
      </c>
      <c r="AI48">
        <f t="shared" si="28"/>
        <v>4.75</v>
      </c>
      <c r="AJ48">
        <f t="shared" si="29"/>
        <v>4.5238095238095246</v>
      </c>
      <c r="AK48">
        <f t="shared" si="30"/>
        <v>4.3181818181818183</v>
      </c>
      <c r="AL48">
        <f t="shared" si="31"/>
        <v>4.1304347826086953</v>
      </c>
      <c r="AM48">
        <f t="shared" si="32"/>
        <v>3.9583333333333339</v>
      </c>
      <c r="AN48">
        <f t="shared" si="33"/>
        <v>3.8000000000000003</v>
      </c>
      <c r="AO48">
        <f t="shared" si="34"/>
        <v>3.6538461538461542</v>
      </c>
      <c r="AP48">
        <f t="shared" si="35"/>
        <v>3.5185185185185186</v>
      </c>
      <c r="AQ48">
        <f t="shared" si="36"/>
        <v>3.3928571428571428</v>
      </c>
      <c r="AR48">
        <f t="shared" si="37"/>
        <v>3.2758620689655178</v>
      </c>
      <c r="AS48">
        <f t="shared" si="38"/>
        <v>3.166666666666667</v>
      </c>
      <c r="AT48">
        <f t="shared" si="39"/>
        <v>3.0645161290322585</v>
      </c>
      <c r="AU48">
        <f t="shared" si="50"/>
        <v>0.43901244762805647</v>
      </c>
      <c r="AV48">
        <f t="shared" si="50"/>
        <v>0.43903562807405822</v>
      </c>
      <c r="AW48">
        <f t="shared" si="50"/>
        <v>0.43894013115647557</v>
      </c>
      <c r="AX48">
        <f t="shared" si="50"/>
        <v>0.43878766720700013</v>
      </c>
      <c r="AY48">
        <f t="shared" si="50"/>
        <v>0.43951982294610031</v>
      </c>
      <c r="AZ48">
        <f t="shared" si="50"/>
        <v>0.4389882672541669</v>
      </c>
      <c r="BA48">
        <f t="shared" si="50"/>
        <v>0.43905490358296712</v>
      </c>
      <c r="BB48">
        <f t="shared" si="50"/>
        <v>0.44133469773497741</v>
      </c>
      <c r="BC48">
        <f t="shared" si="50"/>
        <v>0.43990382995769545</v>
      </c>
      <c r="BD48">
        <f t="shared" si="49"/>
        <v>0.43573398820026249</v>
      </c>
      <c r="BE48">
        <f t="shared" si="49"/>
        <v>0.44478041587276523</v>
      </c>
      <c r="BF48">
        <f t="shared" si="49"/>
        <v>0.43465292189217469</v>
      </c>
      <c r="BG48">
        <f t="shared" si="49"/>
        <v>0.44047522369277908</v>
      </c>
      <c r="BH48">
        <f t="shared" si="49"/>
        <v>0.44950200926857437</v>
      </c>
      <c r="BI48">
        <f t="shared" si="49"/>
        <v>0.42746594589658893</v>
      </c>
      <c r="BJ48">
        <f t="shared" si="49"/>
        <v>0.43811302660485846</v>
      </c>
      <c r="BK48">
        <f t="shared" si="48"/>
        <v>0.46065719205990474</v>
      </c>
      <c r="BL48">
        <f t="shared" si="47"/>
        <v>0.44642078978140448</v>
      </c>
      <c r="BM48">
        <f t="shared" si="47"/>
        <v>0.42039285611675004</v>
      </c>
      <c r="BN48">
        <f t="shared" si="47"/>
        <v>0.42504227220257829</v>
      </c>
      <c r="BO48">
        <f t="shared" si="47"/>
        <v>0.45553003242079088</v>
      </c>
      <c r="BP48">
        <f t="shared" si="47"/>
        <v>0.47678669356149883</v>
      </c>
      <c r="BQ48">
        <f t="shared" si="47"/>
        <v>0.46811004810412477</v>
      </c>
      <c r="BR48">
        <f t="shared" si="47"/>
        <v>0.43847956288540729</v>
      </c>
      <c r="BS48">
        <f t="shared" si="47"/>
        <v>0.4116852712581161</v>
      </c>
      <c r="BT48">
        <f t="shared" si="46"/>
        <v>0.4058411813666854</v>
      </c>
      <c r="BU48">
        <f t="shared" si="46"/>
        <v>0.42376843429831723</v>
      </c>
      <c r="BV48" s="1">
        <f t="shared" si="40"/>
        <v>0.44310806167914618</v>
      </c>
      <c r="BW48" s="1">
        <f t="shared" si="41"/>
        <v>1.4431080616791463</v>
      </c>
    </row>
    <row r="49" spans="1:75" x14ac:dyDescent="0.3">
      <c r="A49">
        <v>1.95</v>
      </c>
      <c r="B49">
        <f t="shared" si="1"/>
        <v>4.5287464646681466</v>
      </c>
      <c r="C49">
        <f t="shared" si="45"/>
        <v>0.46049856625796731</v>
      </c>
      <c r="D49">
        <f t="shared" si="4"/>
        <v>3.4604985662579675</v>
      </c>
      <c r="G49">
        <v>1.95</v>
      </c>
      <c r="H49">
        <f t="shared" si="5"/>
        <v>5.5714285714285721</v>
      </c>
      <c r="I49">
        <f t="shared" si="43"/>
        <v>0.44173147009083741</v>
      </c>
      <c r="J49">
        <f t="shared" si="7"/>
        <v>4.333333333333333</v>
      </c>
      <c r="K49">
        <f t="shared" si="43"/>
        <v>0.4486205191826716</v>
      </c>
      <c r="L49">
        <f t="shared" si="9"/>
        <v>3.545454545454545</v>
      </c>
      <c r="M49">
        <f t="shared" si="43"/>
        <v>0.47225811245724264</v>
      </c>
      <c r="N49">
        <f t="shared" si="11"/>
        <v>0.45077981369485309</v>
      </c>
      <c r="O49">
        <f t="shared" si="12"/>
        <v>2.4507798136948531</v>
      </c>
      <c r="S49">
        <v>1.95</v>
      </c>
      <c r="T49">
        <f t="shared" si="13"/>
        <v>19.5</v>
      </c>
      <c r="U49">
        <f t="shared" si="14"/>
        <v>16.25</v>
      </c>
      <c r="V49">
        <f t="shared" si="15"/>
        <v>13.928571428571427</v>
      </c>
      <c r="W49">
        <f t="shared" si="16"/>
        <v>12.1875</v>
      </c>
      <c r="X49">
        <f t="shared" si="17"/>
        <v>10.833333333333334</v>
      </c>
      <c r="Y49">
        <f t="shared" si="18"/>
        <v>9.75</v>
      </c>
      <c r="Z49">
        <f t="shared" si="19"/>
        <v>8.8636363636363633</v>
      </c>
      <c r="AA49">
        <f t="shared" si="20"/>
        <v>8.125</v>
      </c>
      <c r="AB49">
        <f t="shared" si="21"/>
        <v>7.5</v>
      </c>
      <c r="AC49">
        <f t="shared" si="22"/>
        <v>6.9642857142857135</v>
      </c>
      <c r="AD49">
        <f t="shared" si="23"/>
        <v>6.5</v>
      </c>
      <c r="AE49">
        <f t="shared" si="24"/>
        <v>6.09375</v>
      </c>
      <c r="AF49">
        <f t="shared" si="25"/>
        <v>5.735294117647058</v>
      </c>
      <c r="AG49">
        <f t="shared" si="26"/>
        <v>5.416666666666667</v>
      </c>
      <c r="AH49">
        <f t="shared" si="27"/>
        <v>5.1315789473684212</v>
      </c>
      <c r="AI49">
        <f t="shared" si="28"/>
        <v>4.875</v>
      </c>
      <c r="AJ49">
        <f t="shared" si="29"/>
        <v>4.6428571428571432</v>
      </c>
      <c r="AK49">
        <f t="shared" si="30"/>
        <v>4.4318181818181817</v>
      </c>
      <c r="AL49">
        <f t="shared" si="31"/>
        <v>4.2391304347826084</v>
      </c>
      <c r="AM49">
        <f t="shared" si="32"/>
        <v>4.0625</v>
      </c>
      <c r="AN49">
        <f t="shared" si="33"/>
        <v>3.9</v>
      </c>
      <c r="AO49">
        <f t="shared" si="34"/>
        <v>3.75</v>
      </c>
      <c r="AP49">
        <f t="shared" si="35"/>
        <v>3.6111111111111107</v>
      </c>
      <c r="AQ49">
        <f t="shared" si="36"/>
        <v>3.4821428571428568</v>
      </c>
      <c r="AR49">
        <f t="shared" si="37"/>
        <v>3.3620689655172415</v>
      </c>
      <c r="AS49">
        <f t="shared" si="38"/>
        <v>3.25</v>
      </c>
      <c r="AT49">
        <f t="shared" si="39"/>
        <v>3.1451612903225805</v>
      </c>
      <c r="AU49">
        <f t="shared" si="50"/>
        <v>0.43901421663942813</v>
      </c>
      <c r="AV49">
        <f t="shared" si="50"/>
        <v>0.43899724251578642</v>
      </c>
      <c r="AW49">
        <f t="shared" si="50"/>
        <v>0.43904884385601706</v>
      </c>
      <c r="AX49">
        <f t="shared" si="50"/>
        <v>0.43911159422134993</v>
      </c>
      <c r="AY49">
        <f t="shared" si="50"/>
        <v>0.43895642071245311</v>
      </c>
      <c r="AZ49">
        <f t="shared" si="50"/>
        <v>0.43985907551579068</v>
      </c>
      <c r="BA49">
        <f t="shared" si="50"/>
        <v>0.44048466909993911</v>
      </c>
      <c r="BB49">
        <f t="shared" si="50"/>
        <v>0.44030349984710948</v>
      </c>
      <c r="BC49">
        <f t="shared" si="50"/>
        <v>0.43618694038004496</v>
      </c>
      <c r="BD49">
        <f t="shared" si="49"/>
        <v>0.44131378221199397</v>
      </c>
      <c r="BE49">
        <f t="shared" si="49"/>
        <v>0.43795051851573347</v>
      </c>
      <c r="BF49">
        <f t="shared" si="49"/>
        <v>0.44298745533346351</v>
      </c>
      <c r="BG49">
        <f t="shared" si="49"/>
        <v>0.43198257140648316</v>
      </c>
      <c r="BH49">
        <f t="shared" si="49"/>
        <v>0.45095409195987435</v>
      </c>
      <c r="BI49">
        <f t="shared" si="49"/>
        <v>0.43777357891731905</v>
      </c>
      <c r="BJ49">
        <f t="shared" si="49"/>
        <v>0.42713646555772861</v>
      </c>
      <c r="BK49">
        <f t="shared" si="48"/>
        <v>0.4513404719607168</v>
      </c>
      <c r="BL49">
        <f t="shared" si="47"/>
        <v>0.45911040054386415</v>
      </c>
      <c r="BM49">
        <f t="shared" si="47"/>
        <v>0.43406209284757369</v>
      </c>
      <c r="BN49">
        <f t="shared" si="47"/>
        <v>0.41762203831702727</v>
      </c>
      <c r="BO49">
        <f t="shared" si="47"/>
        <v>0.43469946110463342</v>
      </c>
      <c r="BP49">
        <f t="shared" si="47"/>
        <v>0.46527957348058391</v>
      </c>
      <c r="BQ49">
        <f t="shared" si="47"/>
        <v>0.47741505109624888</v>
      </c>
      <c r="BR49">
        <f t="shared" si="47"/>
        <v>0.46092402123497961</v>
      </c>
      <c r="BS49">
        <f t="shared" si="47"/>
        <v>0.43039009293188729</v>
      </c>
      <c r="BT49">
        <f t="shared" si="46"/>
        <v>0.40811353287308066</v>
      </c>
      <c r="BU49">
        <f t="shared" si="46"/>
        <v>0.40776555045267221</v>
      </c>
      <c r="BV49" s="1">
        <f t="shared" si="40"/>
        <v>0.44281130705167965</v>
      </c>
      <c r="BW49" s="1">
        <f t="shared" si="41"/>
        <v>1.4428113070516797</v>
      </c>
    </row>
    <row r="50" spans="1:75" x14ac:dyDescent="0.3">
      <c r="A50">
        <v>2</v>
      </c>
      <c r="B50">
        <f t="shared" si="1"/>
        <v>4.6448681688904072</v>
      </c>
      <c r="C50">
        <f t="shared" si="45"/>
        <v>0.4511081798133772</v>
      </c>
      <c r="D50">
        <f t="shared" si="4"/>
        <v>3.4511081798133771</v>
      </c>
      <c r="G50">
        <v>2</v>
      </c>
      <c r="H50">
        <f t="shared" si="5"/>
        <v>5.7142857142857144</v>
      </c>
      <c r="I50">
        <f t="shared" si="43"/>
        <v>0.43274086125697525</v>
      </c>
      <c r="J50">
        <f t="shared" si="7"/>
        <v>4.4444444444444446</v>
      </c>
      <c r="K50">
        <f t="shared" si="43"/>
        <v>0.4598351440321487</v>
      </c>
      <c r="L50">
        <f t="shared" si="9"/>
        <v>3.6363636363636362</v>
      </c>
      <c r="M50">
        <f t="shared" si="43"/>
        <v>0.47741893387367085</v>
      </c>
      <c r="N50">
        <f t="shared" si="11"/>
        <v>0.45458753831348875</v>
      </c>
      <c r="O50">
        <f t="shared" si="12"/>
        <v>2.454587538313489</v>
      </c>
      <c r="S50">
        <v>2</v>
      </c>
      <c r="T50">
        <f t="shared" si="13"/>
        <v>20</v>
      </c>
      <c r="U50">
        <f t="shared" si="14"/>
        <v>16.666666666666668</v>
      </c>
      <c r="V50">
        <f t="shared" si="15"/>
        <v>14.285714285714285</v>
      </c>
      <c r="W50">
        <f t="shared" si="16"/>
        <v>12.5</v>
      </c>
      <c r="X50">
        <f t="shared" si="17"/>
        <v>11.111111111111111</v>
      </c>
      <c r="Y50">
        <f t="shared" si="18"/>
        <v>10</v>
      </c>
      <c r="Z50">
        <f t="shared" si="19"/>
        <v>9.0909090909090917</v>
      </c>
      <c r="AA50">
        <f t="shared" si="20"/>
        <v>8.3333333333333339</v>
      </c>
      <c r="AB50">
        <f t="shared" si="21"/>
        <v>7.6923076923076916</v>
      </c>
      <c r="AC50">
        <f t="shared" si="22"/>
        <v>7.1428571428571423</v>
      </c>
      <c r="AD50">
        <f t="shared" si="23"/>
        <v>6.666666666666667</v>
      </c>
      <c r="AE50">
        <f t="shared" si="24"/>
        <v>6.25</v>
      </c>
      <c r="AF50">
        <f t="shared" si="25"/>
        <v>5.8823529411764701</v>
      </c>
      <c r="AG50">
        <f t="shared" si="26"/>
        <v>5.5555555555555554</v>
      </c>
      <c r="AH50">
        <f t="shared" si="27"/>
        <v>5.2631578947368425</v>
      </c>
      <c r="AI50">
        <f t="shared" si="28"/>
        <v>5</v>
      </c>
      <c r="AJ50">
        <f t="shared" si="29"/>
        <v>4.7619047619047619</v>
      </c>
      <c r="AK50">
        <f t="shared" si="30"/>
        <v>4.5454545454545459</v>
      </c>
      <c r="AL50">
        <f t="shared" si="31"/>
        <v>4.3478260869565215</v>
      </c>
      <c r="AM50">
        <f t="shared" si="32"/>
        <v>4.166666666666667</v>
      </c>
      <c r="AN50">
        <f t="shared" si="33"/>
        <v>4</v>
      </c>
      <c r="AO50">
        <f t="shared" si="34"/>
        <v>3.8461538461538458</v>
      </c>
      <c r="AP50">
        <f t="shared" si="35"/>
        <v>3.7037037037037033</v>
      </c>
      <c r="AQ50">
        <f t="shared" si="36"/>
        <v>3.5714285714285712</v>
      </c>
      <c r="AR50">
        <f t="shared" si="37"/>
        <v>3.4482758620689657</v>
      </c>
      <c r="AS50">
        <f t="shared" si="38"/>
        <v>3.3333333333333335</v>
      </c>
      <c r="AT50">
        <f t="shared" si="39"/>
        <v>3.2258064516129035</v>
      </c>
      <c r="AU50">
        <f t="shared" si="50"/>
        <v>0.43901479730969734</v>
      </c>
      <c r="AV50">
        <f t="shared" si="50"/>
        <v>0.43902721097863229</v>
      </c>
      <c r="AW50">
        <f t="shared" si="50"/>
        <v>0.43901634173930931</v>
      </c>
      <c r="AX50">
        <f t="shared" si="50"/>
        <v>0.43907413517693961</v>
      </c>
      <c r="AY50">
        <f t="shared" si="50"/>
        <v>0.43871405756165016</v>
      </c>
      <c r="AZ50">
        <f t="shared" si="50"/>
        <v>0.43874296407912022</v>
      </c>
      <c r="BA50">
        <f t="shared" si="50"/>
        <v>0.43889636678816718</v>
      </c>
      <c r="BB50">
        <f t="shared" si="50"/>
        <v>0.43752104164783318</v>
      </c>
      <c r="BC50">
        <f t="shared" si="50"/>
        <v>0.43765662944731909</v>
      </c>
      <c r="BD50">
        <f t="shared" si="49"/>
        <v>0.44317573925987858</v>
      </c>
      <c r="BE50">
        <f t="shared" si="49"/>
        <v>0.43410582379250756</v>
      </c>
      <c r="BF50">
        <f t="shared" si="49"/>
        <v>0.44637355880534846</v>
      </c>
      <c r="BG50">
        <f t="shared" si="49"/>
        <v>0.43233386663233087</v>
      </c>
      <c r="BH50">
        <f t="shared" si="49"/>
        <v>0.44291799496706485</v>
      </c>
      <c r="BI50">
        <f t="shared" si="49"/>
        <v>0.44869148307838946</v>
      </c>
      <c r="BJ50">
        <f t="shared" si="49"/>
        <v>0.42746594589658893</v>
      </c>
      <c r="BK50">
        <f t="shared" si="48"/>
        <v>0.4367149699244563</v>
      </c>
      <c r="BL50">
        <f t="shared" si="47"/>
        <v>0.45979123728637178</v>
      </c>
      <c r="BM50">
        <f t="shared" si="47"/>
        <v>0.45061421838180959</v>
      </c>
      <c r="BN50">
        <f t="shared" si="47"/>
        <v>0.42397946295093636</v>
      </c>
      <c r="BO50">
        <f t="shared" si="47"/>
        <v>0.42038435986501793</v>
      </c>
      <c r="BP50">
        <f t="shared" si="47"/>
        <v>0.44569992049543072</v>
      </c>
      <c r="BQ50">
        <f t="shared" si="47"/>
        <v>0.47234331625189024</v>
      </c>
      <c r="BR50">
        <f t="shared" si="47"/>
        <v>0.47517370778414714</v>
      </c>
      <c r="BS50">
        <f t="shared" si="47"/>
        <v>0.45295501397023302</v>
      </c>
      <c r="BT50">
        <f t="shared" si="46"/>
        <v>0.42328039478380625</v>
      </c>
      <c r="BU50">
        <f t="shared" si="46"/>
        <v>0.40592185062311481</v>
      </c>
      <c r="BV50" s="1">
        <f t="shared" si="40"/>
        <v>0.44234103542993497</v>
      </c>
      <c r="BW50" s="1">
        <f t="shared" si="41"/>
        <v>1.4423410354299349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5843-5F49-4C4B-85FD-470A5BB0C736}">
  <dimension ref="A2:V28"/>
  <sheetViews>
    <sheetView topLeftCell="A22" workbookViewId="0">
      <selection activeCell="E49" sqref="E49"/>
    </sheetView>
  </sheetViews>
  <sheetFormatPr defaultRowHeight="14.4" x14ac:dyDescent="0.3"/>
  <cols>
    <col min="1" max="1" width="11.5546875" bestFit="1" customWidth="1"/>
    <col min="13" max="13" width="11.5546875" bestFit="1" customWidth="1"/>
  </cols>
  <sheetData>
    <row r="2" spans="1:22" x14ac:dyDescent="0.3">
      <c r="A2" s="1" t="s">
        <v>163</v>
      </c>
      <c r="M2" s="1" t="s">
        <v>171</v>
      </c>
    </row>
    <row r="4" spans="1:22" x14ac:dyDescent="0.3">
      <c r="A4" s="1" t="s">
        <v>85</v>
      </c>
      <c r="M4" s="1" t="s">
        <v>85</v>
      </c>
    </row>
    <row r="5" spans="1:22" x14ac:dyDescent="0.3">
      <c r="A5" t="s">
        <v>164</v>
      </c>
      <c r="B5">
        <v>185</v>
      </c>
      <c r="C5">
        <v>190</v>
      </c>
      <c r="D5">
        <v>195</v>
      </c>
      <c r="E5">
        <v>200</v>
      </c>
      <c r="F5">
        <v>205</v>
      </c>
      <c r="G5">
        <v>210</v>
      </c>
      <c r="H5">
        <v>215</v>
      </c>
      <c r="I5">
        <v>220</v>
      </c>
      <c r="M5" t="s">
        <v>164</v>
      </c>
      <c r="N5">
        <v>185</v>
      </c>
      <c r="O5">
        <v>190</v>
      </c>
      <c r="P5">
        <v>195</v>
      </c>
      <c r="Q5">
        <v>200</v>
      </c>
      <c r="R5">
        <v>205</v>
      </c>
      <c r="S5">
        <v>210</v>
      </c>
      <c r="T5">
        <v>215</v>
      </c>
      <c r="U5">
        <v>220</v>
      </c>
    </row>
    <row r="6" spans="1:22" x14ac:dyDescent="0.3">
      <c r="A6" t="s">
        <v>165</v>
      </c>
      <c r="B6">
        <v>5.8701497709256362E-7</v>
      </c>
      <c r="C6">
        <v>8.1150345145613836E-7</v>
      </c>
      <c r="D6">
        <v>1.1022675654237606E-6</v>
      </c>
      <c r="E6">
        <v>1.4717819906564604E-6</v>
      </c>
      <c r="F6">
        <v>2.0530057317816363E-6</v>
      </c>
      <c r="G6">
        <v>2.6860621722877667E-6</v>
      </c>
      <c r="H6">
        <v>3.5864627086228887E-6</v>
      </c>
      <c r="I6">
        <v>4.5820528522598784E-6</v>
      </c>
      <c r="J6" s="10" t="s">
        <v>166</v>
      </c>
      <c r="M6" t="s">
        <v>165</v>
      </c>
      <c r="N6">
        <v>1.2048752777897766E-6</v>
      </c>
      <c r="O6">
        <v>1.4110512924015739E-6</v>
      </c>
      <c r="P6">
        <v>1.8106289852901597E-6</v>
      </c>
      <c r="Q6">
        <v>2.4896918203267502E-6</v>
      </c>
      <c r="R6">
        <v>3.4478854147383987E-6</v>
      </c>
      <c r="S6">
        <v>4.5896145639409194E-6</v>
      </c>
      <c r="T6">
        <v>5.2644690641539776E-6</v>
      </c>
      <c r="U6">
        <v>5.7925498304263639E-6</v>
      </c>
      <c r="V6" s="10" t="s">
        <v>166</v>
      </c>
    </row>
    <row r="7" spans="1:22" x14ac:dyDescent="0.3">
      <c r="A7" t="s">
        <v>167</v>
      </c>
      <c r="B7">
        <v>4.0703656738317913E-7</v>
      </c>
      <c r="C7">
        <v>3.7915663839834519E-7</v>
      </c>
      <c r="D7">
        <v>3.8277793758187254E-7</v>
      </c>
      <c r="E7">
        <v>4.1060586035027259E-7</v>
      </c>
      <c r="F7">
        <v>4.0027794975413096E-7</v>
      </c>
      <c r="G7">
        <v>4.0924324200444701E-7</v>
      </c>
      <c r="H7">
        <v>3.6293051930591189E-7</v>
      </c>
      <c r="I7">
        <v>3.1943493928366992E-7</v>
      </c>
      <c r="J7" s="10"/>
      <c r="M7" t="s">
        <v>167</v>
      </c>
      <c r="N7">
        <v>3.9888941374370904E-7</v>
      </c>
      <c r="O7">
        <v>3.7845440261084044E-7</v>
      </c>
      <c r="P7">
        <v>4.110835075307255E-7</v>
      </c>
      <c r="Q7">
        <v>4.015866943899302E-7</v>
      </c>
      <c r="R7">
        <v>3.7367235216315008E-7</v>
      </c>
      <c r="S7">
        <v>2.4470749098124248E-7</v>
      </c>
      <c r="T7">
        <v>2.6613319310749447E-7</v>
      </c>
      <c r="U7">
        <v>1.4334762196068954E-7</v>
      </c>
      <c r="V7" s="10"/>
    </row>
    <row r="8" spans="1:22" x14ac:dyDescent="0.3">
      <c r="A8" t="s">
        <v>168</v>
      </c>
      <c r="B8">
        <v>2.8869490743854019E-6</v>
      </c>
      <c r="C8">
        <v>2.7899618948638038E-6</v>
      </c>
      <c r="D8">
        <v>2.6389747923094564E-6</v>
      </c>
      <c r="E8">
        <v>2.4424560851257973E-6</v>
      </c>
      <c r="F8">
        <v>2.1571924155317304E-6</v>
      </c>
      <c r="G8">
        <v>1.8358318688412848E-6</v>
      </c>
      <c r="H8">
        <v>1.4109688981487453E-6</v>
      </c>
      <c r="I8">
        <v>9.3796919746009604E-7</v>
      </c>
      <c r="J8" s="10"/>
      <c r="M8" t="s">
        <v>168</v>
      </c>
      <c r="N8">
        <v>2.5396862234057759E-6</v>
      </c>
      <c r="O8">
        <v>2.4630901876013716E-6</v>
      </c>
      <c r="P8">
        <v>2.2491530020615429E-6</v>
      </c>
      <c r="Q8">
        <v>1.9085108522054495E-6</v>
      </c>
      <c r="R8">
        <v>1.450379191945492E-6</v>
      </c>
      <c r="S8">
        <v>9.4267689368044743E-7</v>
      </c>
      <c r="T8">
        <v>6.0514420193976714E-7</v>
      </c>
      <c r="U8">
        <v>4.0854610757523506E-7</v>
      </c>
      <c r="V8" s="10"/>
    </row>
    <row r="9" spans="1:22" x14ac:dyDescent="0.3">
      <c r="A9" t="s">
        <v>169</v>
      </c>
      <c r="B9">
        <v>1.775469512096657E-8</v>
      </c>
      <c r="C9">
        <v>1.5120508785421169E-8</v>
      </c>
      <c r="D9">
        <v>2.2709300742967139E-8</v>
      </c>
      <c r="E9">
        <v>1.8404367109184524E-8</v>
      </c>
      <c r="F9">
        <v>1.803587576828444E-8</v>
      </c>
      <c r="G9">
        <v>1.8735236392729636E-8</v>
      </c>
      <c r="H9">
        <v>1.4373364141220823E-8</v>
      </c>
      <c r="I9">
        <v>8.2782019037723171E-9</v>
      </c>
      <c r="J9" s="10"/>
      <c r="M9" t="s">
        <v>169</v>
      </c>
      <c r="N9">
        <v>1.0256725604177753E-7</v>
      </c>
      <c r="O9">
        <v>7.001832417165653E-8</v>
      </c>
      <c r="P9">
        <v>6.5685897442843774E-8</v>
      </c>
      <c r="Q9">
        <v>7.740417525923435E-8</v>
      </c>
      <c r="R9">
        <v>6.3388243594280956E-8</v>
      </c>
      <c r="S9">
        <v>6.6028552103756961E-8</v>
      </c>
      <c r="T9">
        <v>4.481373324580792E-8</v>
      </c>
      <c r="U9">
        <v>3.2714726849291862E-8</v>
      </c>
      <c r="V9" s="10"/>
    </row>
    <row r="10" spans="1:22" x14ac:dyDescent="0.3">
      <c r="A10" t="s">
        <v>170</v>
      </c>
      <c r="B10">
        <v>3.4739640514779657E-6</v>
      </c>
      <c r="C10">
        <v>3.6014653463199422E-6</v>
      </c>
      <c r="D10">
        <v>3.7412423577332164E-6</v>
      </c>
      <c r="E10">
        <v>3.9142380757822585E-6</v>
      </c>
      <c r="F10">
        <v>4.2101981473133667E-6</v>
      </c>
      <c r="G10">
        <v>4.521894041129052E-6</v>
      </c>
      <c r="H10">
        <v>4.9974316067716338E-6</v>
      </c>
      <c r="I10">
        <v>5.520022049719975E-6</v>
      </c>
      <c r="J10" s="10"/>
      <c r="M10" t="s">
        <v>170</v>
      </c>
      <c r="N10">
        <v>3.7445615011955521E-6</v>
      </c>
      <c r="O10">
        <v>3.8741414800029456E-6</v>
      </c>
      <c r="P10">
        <v>4.0597819873517021E-6</v>
      </c>
      <c r="Q10">
        <v>4.3982026725322002E-6</v>
      </c>
      <c r="R10">
        <v>4.8982646066838909E-6</v>
      </c>
      <c r="S10">
        <v>5.5322914576213675E-6</v>
      </c>
      <c r="T10">
        <v>5.8696132660937447E-6</v>
      </c>
      <c r="U10">
        <v>6.2010959380015993E-6</v>
      </c>
      <c r="V10" s="10"/>
    </row>
    <row r="13" spans="1:22" x14ac:dyDescent="0.3">
      <c r="A13" s="1" t="s">
        <v>82</v>
      </c>
      <c r="M13" s="1" t="s">
        <v>82</v>
      </c>
    </row>
    <row r="14" spans="1:22" x14ac:dyDescent="0.3">
      <c r="A14" t="s">
        <v>164</v>
      </c>
      <c r="B14">
        <v>185</v>
      </c>
      <c r="C14">
        <v>190</v>
      </c>
      <c r="D14">
        <v>195</v>
      </c>
      <c r="E14">
        <v>200</v>
      </c>
      <c r="F14">
        <v>205</v>
      </c>
      <c r="G14">
        <v>210</v>
      </c>
      <c r="H14">
        <v>215</v>
      </c>
      <c r="I14">
        <v>220</v>
      </c>
      <c r="M14" t="s">
        <v>164</v>
      </c>
      <c r="N14">
        <v>185</v>
      </c>
      <c r="O14">
        <v>190</v>
      </c>
      <c r="P14">
        <v>195</v>
      </c>
      <c r="Q14">
        <v>200</v>
      </c>
      <c r="R14">
        <v>205</v>
      </c>
      <c r="S14">
        <v>210</v>
      </c>
      <c r="T14">
        <v>215</v>
      </c>
      <c r="U14">
        <v>220</v>
      </c>
    </row>
    <row r="15" spans="1:22" x14ac:dyDescent="0.3">
      <c r="A15" t="s">
        <v>165</v>
      </c>
      <c r="B15">
        <v>5.5545415681592307E-7</v>
      </c>
      <c r="C15">
        <v>7.5597244605220014E-7</v>
      </c>
      <c r="D15">
        <v>1.0036473810263311E-6</v>
      </c>
      <c r="E15">
        <v>1.3284930235432936E-6</v>
      </c>
      <c r="F15">
        <v>1.7907762974495928E-6</v>
      </c>
      <c r="G15">
        <v>2.372063256503563E-6</v>
      </c>
      <c r="H15">
        <v>3.2143548137427881E-6</v>
      </c>
      <c r="I15">
        <v>4.175822140504316E-6</v>
      </c>
      <c r="J15" s="10" t="s">
        <v>166</v>
      </c>
      <c r="M15" t="s">
        <v>165</v>
      </c>
      <c r="N15">
        <v>1.4013105541780764E-6</v>
      </c>
      <c r="O15">
        <v>1.530058871421312E-6</v>
      </c>
      <c r="P15">
        <v>2.1003401742291502E-6</v>
      </c>
      <c r="Q15">
        <v>2.4932008967419077E-6</v>
      </c>
      <c r="R15">
        <v>4.0598729497958754E-6</v>
      </c>
      <c r="S15">
        <v>4.4146133562588988E-6</v>
      </c>
      <c r="T15">
        <v>5.8989591366215559E-6</v>
      </c>
      <c r="U15">
        <v>6.282616590899743E-6</v>
      </c>
      <c r="V15" s="10" t="s">
        <v>166</v>
      </c>
    </row>
    <row r="16" spans="1:22" x14ac:dyDescent="0.3">
      <c r="A16" t="s">
        <v>167</v>
      </c>
      <c r="B16">
        <v>4.0622688522672757E-7</v>
      </c>
      <c r="C16">
        <v>3.8641933619328822E-7</v>
      </c>
      <c r="D16">
        <v>4.000951242140378E-7</v>
      </c>
      <c r="E16">
        <v>4.123489097617565E-7</v>
      </c>
      <c r="F16">
        <v>4.1612454573421813E-7</v>
      </c>
      <c r="G16">
        <v>4.1135336711589054E-7</v>
      </c>
      <c r="H16">
        <v>3.8994801757262283E-7</v>
      </c>
      <c r="I16">
        <v>3.4098036979837836E-7</v>
      </c>
      <c r="J16" s="10"/>
      <c r="M16" t="s">
        <v>167</v>
      </c>
      <c r="N16">
        <v>4.2225485295297462E-7</v>
      </c>
      <c r="O16">
        <v>4.2001043276370475E-7</v>
      </c>
      <c r="P16">
        <v>4.5414544966946888E-7</v>
      </c>
      <c r="Q16">
        <v>4.2083344767222594E-7</v>
      </c>
      <c r="R16">
        <v>3.8430306545924726E-7</v>
      </c>
      <c r="S16">
        <v>3.9421657445487242E-7</v>
      </c>
      <c r="T16">
        <v>2.4962702139192028E-7</v>
      </c>
      <c r="U16">
        <v>1.9024460660143153E-7</v>
      </c>
      <c r="V16" s="10"/>
    </row>
    <row r="17" spans="1:22" x14ac:dyDescent="0.3">
      <c r="A17" t="s">
        <v>168</v>
      </c>
      <c r="B17">
        <v>2.9029981239982589E-6</v>
      </c>
      <c r="C17">
        <v>2.8121231167399499E-6</v>
      </c>
      <c r="D17">
        <v>2.6818863779810604E-6</v>
      </c>
      <c r="E17">
        <v>2.5138208259552605E-6</v>
      </c>
      <c r="F17">
        <v>2.2806182506346315E-6</v>
      </c>
      <c r="G17">
        <v>1.9915278316405798E-6</v>
      </c>
      <c r="H17">
        <v>1.5813841640471079E-6</v>
      </c>
      <c r="I17">
        <v>1.1265976883554633E-6</v>
      </c>
      <c r="J17" s="10"/>
      <c r="M17" t="s">
        <v>168</v>
      </c>
      <c r="N17">
        <v>2.4186623089945152E-6</v>
      </c>
      <c r="O17">
        <v>2.3850537933236621E-6</v>
      </c>
      <c r="P17">
        <v>2.0809142622759279E-6</v>
      </c>
      <c r="Q17">
        <v>1.9075091428271402E-6</v>
      </c>
      <c r="R17">
        <v>1.1340760634464831E-6</v>
      </c>
      <c r="S17">
        <v>9.6391283733399618E-7</v>
      </c>
      <c r="T17">
        <v>2.9146062155601897E-7</v>
      </c>
      <c r="U17">
        <v>1.4037308030448702E-7</v>
      </c>
      <c r="V17" s="10"/>
    </row>
    <row r="18" spans="1:22" x14ac:dyDescent="0.3">
      <c r="A18" t="s">
        <v>169</v>
      </c>
      <c r="B18">
        <v>1.3601543299376714E-8</v>
      </c>
      <c r="C18">
        <v>1.4640817613156827E-8</v>
      </c>
      <c r="D18">
        <v>1.3763572136055867E-8</v>
      </c>
      <c r="E18">
        <v>1.2795248122974552E-8</v>
      </c>
      <c r="F18">
        <v>1.3141488885470872E-8</v>
      </c>
      <c r="G18">
        <v>1.4806546437932692E-8</v>
      </c>
      <c r="H18">
        <v>1.4207673928919602E-8</v>
      </c>
      <c r="I18">
        <v>1.1280946324925378E-8</v>
      </c>
      <c r="J18" s="10"/>
      <c r="M18" t="s">
        <v>169</v>
      </c>
      <c r="N18">
        <v>1.2481437077136229E-7</v>
      </c>
      <c r="O18">
        <v>6.5527505059102896E-8</v>
      </c>
      <c r="P18">
        <v>6.9390247440969386E-8</v>
      </c>
      <c r="Q18">
        <v>5.6651765823029911E-8</v>
      </c>
      <c r="R18">
        <v>7.3376253743354433E-8</v>
      </c>
      <c r="S18">
        <v>4.9048790509679739E-8</v>
      </c>
      <c r="T18">
        <v>5.4196994765929672E-8</v>
      </c>
      <c r="U18">
        <v>3.2097037781294629E-8</v>
      </c>
      <c r="V18" s="10"/>
    </row>
    <row r="19" spans="1:22" x14ac:dyDescent="0.3">
      <c r="A19" t="s">
        <v>170</v>
      </c>
      <c r="B19">
        <v>3.4584522808141822E-6</v>
      </c>
      <c r="C19">
        <v>3.5680955627921503E-6</v>
      </c>
      <c r="D19">
        <v>3.6855337590073915E-6</v>
      </c>
      <c r="E19">
        <v>3.8423138494985545E-6</v>
      </c>
      <c r="F19">
        <v>4.0713945480842245E-6</v>
      </c>
      <c r="G19">
        <v>4.3635910881441429E-6</v>
      </c>
      <c r="H19">
        <v>4.7957389777898954E-6</v>
      </c>
      <c r="I19">
        <v>5.3024198288597789E-6</v>
      </c>
      <c r="J19" s="10"/>
      <c r="M19" t="s">
        <v>170</v>
      </c>
      <c r="N19">
        <v>3.8199728631725916E-6</v>
      </c>
      <c r="O19">
        <v>3.9151126647449742E-6</v>
      </c>
      <c r="P19">
        <v>4.1812544365050777E-6</v>
      </c>
      <c r="Q19">
        <v>4.4007100395690466E-6</v>
      </c>
      <c r="R19">
        <v>5.1939490132423592E-6</v>
      </c>
      <c r="S19">
        <v>5.3785261935928958E-6</v>
      </c>
      <c r="T19">
        <v>6.1904197581775745E-6</v>
      </c>
      <c r="U19">
        <v>6.4229896712042303E-6</v>
      </c>
      <c r="V19" s="10"/>
    </row>
    <row r="22" spans="1:22" x14ac:dyDescent="0.3">
      <c r="A22" s="1" t="s">
        <v>84</v>
      </c>
      <c r="M22" s="1" t="s">
        <v>84</v>
      </c>
    </row>
    <row r="23" spans="1:22" x14ac:dyDescent="0.3">
      <c r="A23" t="s">
        <v>164</v>
      </c>
      <c r="B23">
        <v>185</v>
      </c>
      <c r="C23">
        <v>190</v>
      </c>
      <c r="D23">
        <v>195</v>
      </c>
      <c r="E23">
        <v>200</v>
      </c>
      <c r="F23">
        <v>205</v>
      </c>
      <c r="G23">
        <v>210</v>
      </c>
      <c r="H23">
        <v>215</v>
      </c>
      <c r="I23">
        <v>220</v>
      </c>
      <c r="M23" t="s">
        <v>164</v>
      </c>
      <c r="N23">
        <v>185</v>
      </c>
      <c r="O23">
        <v>190</v>
      </c>
      <c r="P23">
        <v>195</v>
      </c>
      <c r="Q23">
        <v>200</v>
      </c>
      <c r="R23">
        <v>205</v>
      </c>
      <c r="S23">
        <v>210</v>
      </c>
      <c r="T23">
        <v>215</v>
      </c>
      <c r="U23">
        <v>220</v>
      </c>
    </row>
    <row r="24" spans="1:22" x14ac:dyDescent="0.3">
      <c r="A24" t="s">
        <v>165</v>
      </c>
      <c r="B24">
        <v>6.1762864726316008E-7</v>
      </c>
      <c r="C24">
        <v>8.3496579131793313E-7</v>
      </c>
      <c r="D24">
        <v>1.0474915821125494E-6</v>
      </c>
      <c r="E24">
        <v>1.4604022952826235E-6</v>
      </c>
      <c r="F24">
        <v>1.9626757272593746E-6</v>
      </c>
      <c r="G24">
        <v>2.5575357905097377E-6</v>
      </c>
      <c r="H24">
        <v>3.3337454845470153E-6</v>
      </c>
      <c r="I24">
        <v>4.3293764038074406E-6</v>
      </c>
      <c r="J24" s="10" t="s">
        <v>166</v>
      </c>
      <c r="M24" t="s">
        <v>165</v>
      </c>
      <c r="N24">
        <v>1.0787260329935116E-6</v>
      </c>
      <c r="O24">
        <v>1.4229399104322469E-6</v>
      </c>
      <c r="P24">
        <v>1.934967073891769E-6</v>
      </c>
      <c r="Q24">
        <v>2.5235436315687793E-6</v>
      </c>
      <c r="R24">
        <v>3.2939068054828189E-6</v>
      </c>
      <c r="S24">
        <v>4.1240820235560769E-6</v>
      </c>
      <c r="T24">
        <v>5.1901410568677331E-6</v>
      </c>
      <c r="U24">
        <v>6.0969743782627744E-6</v>
      </c>
      <c r="V24" s="10" t="s">
        <v>166</v>
      </c>
    </row>
    <row r="25" spans="1:22" x14ac:dyDescent="0.3">
      <c r="A25" t="s">
        <v>167</v>
      </c>
      <c r="B25">
        <v>3.975127204953548E-7</v>
      </c>
      <c r="C25">
        <v>3.8809361511325388E-7</v>
      </c>
      <c r="D25">
        <v>4.1400250103475508E-7</v>
      </c>
      <c r="E25">
        <v>3.9554881494264804E-7</v>
      </c>
      <c r="F25">
        <v>4.046037019238116E-7</v>
      </c>
      <c r="G25">
        <v>3.9125262154271946E-7</v>
      </c>
      <c r="H25">
        <v>3.8269806384813819E-7</v>
      </c>
      <c r="I25">
        <v>3.3486364637818297E-7</v>
      </c>
      <c r="J25" s="10"/>
      <c r="M25" t="s">
        <v>167</v>
      </c>
      <c r="N25">
        <v>4.5096099339031428E-7</v>
      </c>
      <c r="O25">
        <v>4.6458047336327942E-7</v>
      </c>
      <c r="P25">
        <v>4.6669220102064727E-7</v>
      </c>
      <c r="Q25">
        <v>4.4269885343973777E-7</v>
      </c>
      <c r="R25">
        <v>4.6096271276731133E-7</v>
      </c>
      <c r="S25">
        <v>4.2279098786733201E-7</v>
      </c>
      <c r="T25">
        <v>3.6135685863443756E-7</v>
      </c>
      <c r="U25">
        <v>2.2839388726664919E-7</v>
      </c>
      <c r="V25" s="10"/>
    </row>
    <row r="26" spans="1:22" x14ac:dyDescent="0.3">
      <c r="A26" t="s">
        <v>168</v>
      </c>
      <c r="B26">
        <v>2.8827911022990194E-6</v>
      </c>
      <c r="C26">
        <v>2.7783678951705048E-6</v>
      </c>
      <c r="D26">
        <v>2.6589060153148146E-6</v>
      </c>
      <c r="E26">
        <v>2.4587604943603347E-6</v>
      </c>
      <c r="F26">
        <v>2.2034372759078933E-6</v>
      </c>
      <c r="G26">
        <v>1.9121536140328312E-6</v>
      </c>
      <c r="H26">
        <v>1.5284282096221072E-6</v>
      </c>
      <c r="I26">
        <v>1.0556222059747792E-6</v>
      </c>
      <c r="J26" s="10"/>
      <c r="M26" t="s">
        <v>168</v>
      </c>
      <c r="N26">
        <v>2.5891380398734904E-6</v>
      </c>
      <c r="O26">
        <v>2.412371794661603E-6</v>
      </c>
      <c r="P26">
        <v>2.150678220229979E-6</v>
      </c>
      <c r="Q26">
        <v>1.8676306615155359E-6</v>
      </c>
      <c r="R26">
        <v>1.4827576649430113E-6</v>
      </c>
      <c r="S26">
        <v>1.0935093663788076E-6</v>
      </c>
      <c r="T26">
        <v>5.9966420175981598E-7</v>
      </c>
      <c r="U26">
        <v>2.1697195713820324E-7</v>
      </c>
      <c r="V26" s="10"/>
    </row>
    <row r="27" spans="1:22" x14ac:dyDescent="0.3">
      <c r="A27" t="s">
        <v>169</v>
      </c>
      <c r="B27">
        <v>8.3005648754392156E-9</v>
      </c>
      <c r="C27">
        <v>9.2289404597968703E-9</v>
      </c>
      <c r="D27">
        <v>9.7180234550596634E-9</v>
      </c>
      <c r="E27">
        <v>1.5552038286051048E-8</v>
      </c>
      <c r="F27">
        <v>1.4870156233020397E-8</v>
      </c>
      <c r="G27">
        <v>1.5928497113874433E-8</v>
      </c>
      <c r="H27">
        <v>1.5724169592625748E-8</v>
      </c>
      <c r="I27">
        <v>1.353967509681209E-8</v>
      </c>
      <c r="J27" s="10"/>
      <c r="M27" t="s">
        <v>169</v>
      </c>
      <c r="N27">
        <v>8.8806331232669089E-8</v>
      </c>
      <c r="O27">
        <v>8.4505464244742802E-8</v>
      </c>
      <c r="P27">
        <v>9.375372199110056E-8</v>
      </c>
      <c r="Q27">
        <v>9.5265629323885261E-8</v>
      </c>
      <c r="R27">
        <v>7.6384589227322107E-8</v>
      </c>
      <c r="S27">
        <v>6.2877693182450328E-8</v>
      </c>
      <c r="T27">
        <v>4.5943118341672346E-8</v>
      </c>
      <c r="U27">
        <v>3.7457257557644043E-8</v>
      </c>
      <c r="V27" s="10"/>
    </row>
    <row r="28" spans="1:22" x14ac:dyDescent="0.3">
      <c r="A28" t="s">
        <v>170</v>
      </c>
      <c r="B28">
        <v>3.5004197495621799E-6</v>
      </c>
      <c r="C28">
        <v>3.6133336864884375E-6</v>
      </c>
      <c r="D28">
        <v>3.706397597427364E-6</v>
      </c>
      <c r="E28">
        <v>3.9191627896429591E-6</v>
      </c>
      <c r="F28">
        <v>4.1661130031672683E-6</v>
      </c>
      <c r="G28">
        <v>4.4696894045425685E-6</v>
      </c>
      <c r="H28">
        <v>4.8621736941691223E-6</v>
      </c>
      <c r="I28">
        <v>5.3849986097822201E-6</v>
      </c>
      <c r="J28" s="10"/>
      <c r="M28" t="s">
        <v>170</v>
      </c>
      <c r="N28">
        <v>3.6678640728670019E-6</v>
      </c>
      <c r="O28">
        <v>3.8353117050938495E-6</v>
      </c>
      <c r="P28">
        <v>4.0856452941217479E-6</v>
      </c>
      <c r="Q28">
        <v>4.3911742930843156E-6</v>
      </c>
      <c r="R28">
        <v>4.7766644704258302E-6</v>
      </c>
      <c r="S28">
        <v>5.2175913899348845E-6</v>
      </c>
      <c r="T28">
        <v>5.7898052586275483E-6</v>
      </c>
      <c r="U28">
        <v>6.3139463354009768E-6</v>
      </c>
      <c r="V28" s="10"/>
    </row>
  </sheetData>
  <mergeCells count="6">
    <mergeCell ref="J6:J10"/>
    <mergeCell ref="J15:J19"/>
    <mergeCell ref="J24:J28"/>
    <mergeCell ref="V6:V10"/>
    <mergeCell ref="V15:V19"/>
    <mergeCell ref="V24:V2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100-300 μm data</vt:lpstr>
      <vt:lpstr>300-500 μm data</vt:lpstr>
      <vt:lpstr>500-700 μm data</vt:lpstr>
      <vt:lpstr>Porosity data</vt:lpstr>
      <vt:lpstr>Fig 39-40 data</vt:lpstr>
      <vt:lpstr>Fig 41 data</vt:lpstr>
      <vt:lpstr>Fig 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Kyrimis S.</dc:creator>
  <cp:lastModifiedBy>Kyrimis S.</cp:lastModifiedBy>
  <dcterms:created xsi:type="dcterms:W3CDTF">2022-11-06T17:00:20Z</dcterms:created>
  <dcterms:modified xsi:type="dcterms:W3CDTF">2022-12-02T18:43:19Z</dcterms:modified>
</cp:coreProperties>
</file>