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omments1.xml" ContentType="application/vnd.openxmlformats-officedocument.spreadsheetml.comments+xml"/>
  <Override PartName="/xl/comments2.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mc:AlternateContent xmlns:mc="http://schemas.openxmlformats.org/markup-compatibility/2006">
    <mc:Choice Requires="x15">
      <x15ac:absPath xmlns:x15ac="http://schemas.microsoft.com/office/spreadsheetml/2010/11/ac" url="C:\Users\slb1\Downloads\"/>
    </mc:Choice>
  </mc:AlternateContent>
  <xr:revisionPtr revIDLastSave="0" documentId="8_{4BC3A204-5238-4316-9A28-44B7A26FA300}" xr6:coauthVersionLast="47" xr6:coauthVersionMax="47" xr10:uidLastSave="{00000000-0000-0000-0000-000000000000}"/>
  <bookViews>
    <workbookView xWindow="-110" yWindow="-110" windowWidth="19420" windowHeight="10420" tabRatio="888" firstSheet="3" activeTab="4" xr2:uid="{00000000-000D-0000-FFFF-FFFF00000000}"/>
  </bookViews>
  <sheets>
    <sheet name="introduction" sheetId="8" r:id="rId1"/>
    <sheet name="Using block grants towards a TA" sheetId="28" r:id="rId2"/>
    <sheet name="Guidance" sheetId="11" r:id="rId3"/>
    <sheet name="RCUK compliance summary" sheetId="21" r:id="rId4"/>
    <sheet name="Jisc APC template v8" sheetId="25" r:id="rId5"/>
    <sheet name="Jisc Transitional Agreement" sheetId="27" r:id="rId6"/>
    <sheet name="Constrained values" sheetId="24" r:id="rId7"/>
    <sheet name="Discounts, memberships &amp; pre-pa" sheetId="23" r:id="rId8"/>
  </sheets>
  <definedNames>
    <definedName name="_xlnm.Print_Area" localSheetId="4">'Jisc APC template v8'!$A$3:$AH$21</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7" i="21" l="1"/>
  <c r="M3" i="27"/>
  <c r="M4" i="27"/>
  <c r="M5" i="27"/>
  <c r="M8" i="27"/>
  <c r="M9" i="27"/>
  <c r="M11" i="27"/>
  <c r="M12" i="27"/>
  <c r="M13" i="27"/>
  <c r="M14" i="27"/>
  <c r="M15" i="27"/>
  <c r="M16" i="27"/>
  <c r="M17" i="27"/>
  <c r="M18" i="27"/>
  <c r="M19" i="27"/>
  <c r="M20" i="27"/>
  <c r="M21" i="27"/>
  <c r="M22" i="27"/>
  <c r="M23" i="27"/>
  <c r="M25" i="27"/>
  <c r="M26" i="27"/>
  <c r="M27" i="27"/>
  <c r="M28" i="27"/>
  <c r="M30" i="27"/>
  <c r="M31" i="27"/>
  <c r="M32" i="27"/>
  <c r="M34" i="27"/>
  <c r="M35" i="27"/>
  <c r="M36" i="27"/>
  <c r="M37" i="27"/>
  <c r="M38" i="27"/>
  <c r="M39" i="27"/>
  <c r="M40" i="27"/>
  <c r="M41" i="27"/>
  <c r="M42" i="27"/>
  <c r="M43" i="27"/>
  <c r="M44" i="27"/>
  <c r="M45" i="27"/>
  <c r="M46" i="27"/>
  <c r="M47" i="27"/>
  <c r="M49" i="27"/>
  <c r="M50" i="27"/>
  <c r="M51" i="27"/>
  <c r="M53" i="27"/>
  <c r="M54" i="27"/>
  <c r="M55" i="27"/>
  <c r="M56" i="27"/>
  <c r="M57" i="27"/>
  <c r="M58" i="27"/>
  <c r="M59" i="27"/>
  <c r="M60" i="27"/>
  <c r="M61" i="27"/>
  <c r="M62" i="27"/>
  <c r="M63" i="27"/>
  <c r="M64" i="27"/>
  <c r="M65" i="27"/>
  <c r="M66" i="27"/>
  <c r="M70" i="27"/>
  <c r="M71" i="27"/>
  <c r="M73" i="27"/>
  <c r="M74" i="27"/>
  <c r="M76" i="27"/>
  <c r="M77" i="27"/>
  <c r="M79" i="27"/>
  <c r="M80" i="27"/>
  <c r="M81" i="27"/>
  <c r="M82" i="27"/>
  <c r="M83" i="27"/>
  <c r="M84" i="27"/>
  <c r="M85" i="27"/>
  <c r="M87" i="27"/>
  <c r="M88" i="27"/>
  <c r="M89" i="27"/>
  <c r="M90" i="27"/>
  <c r="M91" i="27"/>
  <c r="M92" i="27"/>
  <c r="M93" i="27"/>
  <c r="M95" i="27"/>
  <c r="M96" i="27"/>
  <c r="M97" i="27"/>
  <c r="M99" i="27"/>
  <c r="M100" i="27"/>
  <c r="M101" i="27"/>
  <c r="M102" i="27"/>
  <c r="M103" i="27"/>
  <c r="M105" i="27"/>
  <c r="M106" i="27"/>
  <c r="M107" i="27"/>
  <c r="M108" i="27"/>
  <c r="M110" i="27"/>
  <c r="M111" i="27"/>
  <c r="M113" i="27"/>
  <c r="M114" i="27"/>
  <c r="M115" i="27"/>
  <c r="M116" i="27"/>
  <c r="M117" i="27"/>
  <c r="F37" i="21"/>
  <c r="E36" i="21"/>
  <c r="A3" i="23" a="1"/>
  <c r="A3" i="23" s="1"/>
  <c r="E37" i="28"/>
  <c r="E15" i="28"/>
  <c r="E20" i="28"/>
  <c r="E21" i="28" s="1"/>
  <c r="E22" i="28" s="1"/>
  <c r="E23" i="28" s="1"/>
  <c r="M3" i="23" l="1"/>
  <c r="N3" i="23" s="1"/>
  <c r="L3" i="23"/>
  <c r="R3" i="23" s="1"/>
  <c r="K3" i="23"/>
  <c r="Q3" i="23" s="1"/>
  <c r="H3" i="23"/>
  <c r="J3" i="23"/>
  <c r="P3" i="23" s="1"/>
  <c r="I3" i="23"/>
  <c r="O3" i="23" s="1"/>
  <c r="A4" i="23" a="1"/>
  <c r="A4" i="23" s="1"/>
  <c r="G3" i="23"/>
  <c r="E38" i="28"/>
  <c r="E39" i="28" s="1"/>
  <c r="G4" i="23" l="1"/>
  <c r="H4" i="23"/>
  <c r="I4" i="23"/>
  <c r="O4" i="23" s="1"/>
  <c r="J4" i="23"/>
  <c r="P4" i="23" s="1"/>
  <c r="K4" i="23"/>
  <c r="Q4" i="23" s="1"/>
  <c r="L4" i="23"/>
  <c r="R4" i="23" s="1"/>
  <c r="M4" i="23"/>
  <c r="N4" i="23" s="1"/>
  <c r="A5" i="23" a="1"/>
  <c r="A5" i="23" s="1"/>
  <c r="E28" i="21"/>
  <c r="G28" i="21" s="1"/>
  <c r="C29" i="21" s="1"/>
  <c r="E29" i="21" s="1"/>
  <c r="G29" i="21" s="1"/>
  <c r="C30" i="21" s="1"/>
  <c r="E30" i="21" s="1"/>
  <c r="G30" i="21" s="1"/>
  <c r="C31" i="21" s="1"/>
  <c r="E31" i="21" s="1"/>
  <c r="G31" i="21" s="1"/>
  <c r="C32" i="21" s="1"/>
  <c r="E32" i="21" s="1"/>
  <c r="G32" i="21" s="1"/>
  <c r="C33" i="21" s="1"/>
  <c r="E33" i="21" s="1"/>
  <c r="G33" i="21" s="1"/>
  <c r="C34" i="21" s="1"/>
  <c r="E34" i="21" s="1"/>
  <c r="G34" i="21" l="1"/>
  <c r="C35" i="21" s="1"/>
  <c r="E35" i="21"/>
  <c r="G35" i="21" s="1"/>
  <c r="K5" i="23"/>
  <c r="Q5" i="23" s="1"/>
  <c r="L5" i="23"/>
  <c r="R5" i="23" s="1"/>
  <c r="M5" i="23"/>
  <c r="N5" i="23" s="1"/>
  <c r="G5" i="23"/>
  <c r="I5" i="23"/>
  <c r="O5" i="23" s="1"/>
  <c r="H5" i="23"/>
  <c r="J5" i="23"/>
  <c r="P5" i="23" s="1"/>
  <c r="A6" i="23" a="1"/>
  <c r="A6" i="23" s="1"/>
  <c r="A7" i="23" l="1" a="1"/>
  <c r="A7" i="23" s="1"/>
  <c r="A8" i="23" s="1" a="1"/>
  <c r="A8" i="23" s="1"/>
  <c r="G6" i="23"/>
  <c r="M6" i="23"/>
  <c r="N6" i="23" s="1"/>
  <c r="H6" i="23"/>
  <c r="I6" i="23"/>
  <c r="O6" i="23" s="1"/>
  <c r="J6" i="23"/>
  <c r="P6" i="23" s="1"/>
  <c r="K6" i="23"/>
  <c r="Q6" i="23" s="1"/>
  <c r="L6" i="23"/>
  <c r="R6" i="23" s="1"/>
  <c r="G8" i="23" l="1"/>
  <c r="M8" i="23"/>
  <c r="N8" i="23" s="1"/>
  <c r="H8" i="23"/>
  <c r="I8" i="23"/>
  <c r="O8" i="23" s="1"/>
  <c r="J8" i="23"/>
  <c r="P8" i="23" s="1"/>
  <c r="K8" i="23"/>
  <c r="Q8" i="23" s="1"/>
  <c r="L8" i="23"/>
  <c r="R8" i="23" s="1"/>
  <c r="K7" i="23"/>
  <c r="Q7" i="23" s="1"/>
  <c r="L7" i="23"/>
  <c r="R7" i="23" s="1"/>
  <c r="M7" i="23"/>
  <c r="N7" i="23" s="1"/>
  <c r="I7" i="23"/>
  <c r="O7" i="23" s="1"/>
  <c r="G7" i="23"/>
  <c r="H7" i="23"/>
  <c r="J7" i="23"/>
  <c r="P7" i="23" s="1"/>
  <c r="A9" i="23" a="1"/>
  <c r="A9" i="23" s="1"/>
  <c r="C47" i="21"/>
  <c r="C45" i="21"/>
  <c r="C20" i="21"/>
  <c r="C15" i="21"/>
  <c r="K9" i="23" l="1"/>
  <c r="Q9" i="23" s="1"/>
  <c r="L9" i="23"/>
  <c r="R9" i="23" s="1"/>
  <c r="M9" i="23"/>
  <c r="N9" i="23" s="1"/>
  <c r="G9" i="23"/>
  <c r="H9" i="23"/>
  <c r="I9" i="23"/>
  <c r="O9" i="23" s="1"/>
  <c r="J9" i="23"/>
  <c r="P9" i="23" s="1"/>
  <c r="A10" i="23" a="1"/>
  <c r="A10" i="23" s="1"/>
  <c r="C40" i="21"/>
  <c r="G10" i="23" l="1"/>
  <c r="H10" i="23"/>
  <c r="I10" i="23"/>
  <c r="O10" i="23" s="1"/>
  <c r="J10" i="23"/>
  <c r="P10" i="23" s="1"/>
  <c r="K10" i="23"/>
  <c r="Q10" i="23" s="1"/>
  <c r="L10" i="23"/>
  <c r="R10" i="23" s="1"/>
  <c r="M10" i="23"/>
  <c r="N10" i="23" s="1"/>
  <c r="A11" i="23" a="1"/>
  <c r="A11" i="23" s="1"/>
  <c r="K11" i="23" l="1"/>
  <c r="Q11" i="23" s="1"/>
  <c r="L11" i="23"/>
  <c r="R11" i="23" s="1"/>
  <c r="I11" i="23"/>
  <c r="O11" i="23" s="1"/>
  <c r="M11" i="23"/>
  <c r="N11" i="23" s="1"/>
  <c r="G11" i="23"/>
  <c r="H11" i="23"/>
  <c r="J11" i="23"/>
  <c r="P11" i="23" s="1"/>
  <c r="A12" i="23" a="1"/>
  <c r="A12" i="23" s="1"/>
  <c r="G12" i="23" l="1"/>
  <c r="M12" i="23"/>
  <c r="N12" i="23" s="1"/>
  <c r="H12" i="23"/>
  <c r="I12" i="23"/>
  <c r="O12" i="23" s="1"/>
  <c r="J12" i="23"/>
  <c r="P12" i="23" s="1"/>
  <c r="K12" i="23"/>
  <c r="Q12" i="23" s="1"/>
  <c r="L12" i="23"/>
  <c r="R12" i="23" s="1"/>
  <c r="A13" i="23" a="1"/>
  <c r="A13" i="23" s="1"/>
  <c r="K13" i="23" l="1"/>
  <c r="Q13" i="23" s="1"/>
  <c r="L13" i="23"/>
  <c r="R13" i="23" s="1"/>
  <c r="M13" i="23"/>
  <c r="N13" i="23" s="1"/>
  <c r="G13" i="23"/>
  <c r="H13" i="23"/>
  <c r="I13" i="23"/>
  <c r="O13" i="23" s="1"/>
  <c r="J13" i="23"/>
  <c r="P13" i="23" s="1"/>
  <c r="A14" i="23" a="1"/>
  <c r="A14" i="23" s="1"/>
  <c r="G14" i="23" l="1"/>
  <c r="H14" i="23"/>
  <c r="M14" i="23"/>
  <c r="N14" i="23" s="1"/>
  <c r="I14" i="23"/>
  <c r="O14" i="23" s="1"/>
  <c r="J14" i="23"/>
  <c r="P14" i="23" s="1"/>
  <c r="K14" i="23"/>
  <c r="Q14" i="23" s="1"/>
  <c r="L14" i="23"/>
  <c r="R14" i="23" s="1"/>
  <c r="A15" i="23" a="1"/>
  <c r="A15" i="23" s="1"/>
  <c r="K15" i="23" l="1"/>
  <c r="Q15" i="23" s="1"/>
  <c r="L15" i="23"/>
  <c r="R15" i="23" s="1"/>
  <c r="M15" i="23"/>
  <c r="N15" i="23" s="1"/>
  <c r="I15" i="23"/>
  <c r="O15" i="23" s="1"/>
  <c r="G15" i="23"/>
  <c r="H15" i="23"/>
  <c r="J15" i="23"/>
  <c r="P15" i="23" s="1"/>
  <c r="A16" i="23" a="1"/>
  <c r="A16" i="23" s="1"/>
  <c r="G16" i="23" l="1"/>
  <c r="H16" i="23"/>
  <c r="M16" i="23"/>
  <c r="N16" i="23" s="1"/>
  <c r="I16" i="23"/>
  <c r="O16" i="23" s="1"/>
  <c r="J16" i="23"/>
  <c r="P16" i="23" s="1"/>
  <c r="K16" i="23"/>
  <c r="Q16" i="23" s="1"/>
  <c r="L16" i="23"/>
  <c r="R16" i="23" s="1"/>
  <c r="A17" i="23" a="1"/>
  <c r="A17" i="23" s="1"/>
  <c r="K17" i="23" l="1"/>
  <c r="Q17" i="23" s="1"/>
  <c r="L17" i="23"/>
  <c r="R17" i="23" s="1"/>
  <c r="M17" i="23"/>
  <c r="N17" i="23" s="1"/>
  <c r="G17" i="23"/>
  <c r="I17" i="23"/>
  <c r="O17" i="23" s="1"/>
  <c r="H17" i="23"/>
  <c r="J17" i="23"/>
  <c r="P17" i="23" s="1"/>
  <c r="A18" i="23" a="1"/>
  <c r="A18" i="23" s="1"/>
  <c r="G18" i="23" l="1"/>
  <c r="H18" i="23"/>
  <c r="M18" i="23"/>
  <c r="N18" i="23" s="1"/>
  <c r="I18" i="23"/>
  <c r="O18" i="23" s="1"/>
  <c r="J18" i="23"/>
  <c r="P18" i="23" s="1"/>
  <c r="K18" i="23"/>
  <c r="Q18" i="23" s="1"/>
  <c r="L18" i="23"/>
  <c r="R18" i="23" s="1"/>
  <c r="A19" i="23" a="1"/>
  <c r="A19" i="23" s="1"/>
  <c r="K19" i="23" l="1"/>
  <c r="Q19" i="23" s="1"/>
  <c r="I19" i="23"/>
  <c r="O19" i="23" s="1"/>
  <c r="L19" i="23"/>
  <c r="R19" i="23" s="1"/>
  <c r="M19" i="23"/>
  <c r="N19" i="23" s="1"/>
  <c r="G19" i="23"/>
  <c r="H19" i="23"/>
  <c r="J19" i="23"/>
  <c r="P19" i="23" s="1"/>
  <c r="A20" i="23" a="1"/>
  <c r="A20" i="23" s="1"/>
  <c r="G20" i="23" l="1"/>
  <c r="H20" i="23"/>
  <c r="I20" i="23"/>
  <c r="O20" i="23" s="1"/>
  <c r="J20" i="23"/>
  <c r="P20" i="23" s="1"/>
  <c r="K20" i="23"/>
  <c r="Q20" i="23" s="1"/>
  <c r="M20" i="23"/>
  <c r="N20" i="23" s="1"/>
  <c r="L20" i="23"/>
  <c r="R20" i="23" s="1"/>
  <c r="A21" i="23" a="1"/>
  <c r="A21" i="23" s="1"/>
  <c r="K21" i="23" l="1"/>
  <c r="Q21" i="23" s="1"/>
  <c r="L21" i="23"/>
  <c r="R21" i="23" s="1"/>
  <c r="M21" i="23"/>
  <c r="N21" i="23" s="1"/>
  <c r="G21" i="23"/>
  <c r="H21" i="23"/>
  <c r="I21" i="23"/>
  <c r="O21" i="23" s="1"/>
  <c r="J21" i="23"/>
  <c r="P21" i="23" s="1"/>
  <c r="A22" i="23" a="1"/>
  <c r="A22" i="23" s="1"/>
  <c r="G22" i="23" l="1"/>
  <c r="H22" i="23"/>
  <c r="M22" i="23"/>
  <c r="N22" i="23" s="1"/>
  <c r="I22" i="23"/>
  <c r="O22" i="23" s="1"/>
  <c r="J22" i="23"/>
  <c r="P22" i="23" s="1"/>
  <c r="K22" i="23"/>
  <c r="Q22" i="23" s="1"/>
  <c r="L22" i="23"/>
  <c r="R22" i="23" s="1"/>
  <c r="A23" i="23" a="1"/>
  <c r="A23" i="23" s="1"/>
  <c r="K23" i="23" l="1"/>
  <c r="Q23" i="23" s="1"/>
  <c r="L23" i="23"/>
  <c r="R23" i="23" s="1"/>
  <c r="M23" i="23"/>
  <c r="N23" i="23" s="1"/>
  <c r="I23" i="23"/>
  <c r="O23" i="23" s="1"/>
  <c r="G23" i="23"/>
  <c r="H23" i="23"/>
  <c r="J23" i="23"/>
  <c r="P23" i="23" s="1"/>
  <c r="A24" i="23" a="1"/>
  <c r="A24" i="23" s="1"/>
  <c r="G24" i="23" l="1"/>
  <c r="H24" i="23"/>
  <c r="I24" i="23"/>
  <c r="O24" i="23" s="1"/>
  <c r="J24" i="23"/>
  <c r="P24" i="23" s="1"/>
  <c r="K24" i="23"/>
  <c r="Q24" i="23" s="1"/>
  <c r="M24" i="23"/>
  <c r="N24" i="23" s="1"/>
  <c r="L24" i="23"/>
  <c r="R24" i="23" s="1"/>
  <c r="A25" i="23" a="1"/>
  <c r="A25" i="23" s="1"/>
  <c r="K25" i="23" l="1"/>
  <c r="Q25" i="23" s="1"/>
  <c r="L25" i="23"/>
  <c r="R25" i="23" s="1"/>
  <c r="I25" i="23"/>
  <c r="O25" i="23" s="1"/>
  <c r="M25" i="23"/>
  <c r="N25" i="23" s="1"/>
  <c r="G25" i="23"/>
  <c r="H25" i="23"/>
  <c r="J25" i="23"/>
  <c r="P25" i="23" s="1"/>
  <c r="A26" i="23" a="1"/>
  <c r="A26" i="23" s="1"/>
  <c r="G26" i="23" l="1"/>
  <c r="M26" i="23"/>
  <c r="N26" i="23" s="1"/>
  <c r="H26" i="23"/>
  <c r="I26" i="23"/>
  <c r="O26" i="23" s="1"/>
  <c r="J26" i="23"/>
  <c r="P26" i="23" s="1"/>
  <c r="K26" i="23"/>
  <c r="Q26" i="23" s="1"/>
  <c r="L26" i="23"/>
  <c r="R26" i="23" s="1"/>
  <c r="A27" i="23" a="1"/>
  <c r="A27" i="23" s="1"/>
  <c r="K27" i="23" l="1"/>
  <c r="Q27" i="23" s="1"/>
  <c r="L27" i="23"/>
  <c r="R27" i="23" s="1"/>
  <c r="M27" i="23"/>
  <c r="N27" i="23" s="1"/>
  <c r="G27" i="23"/>
  <c r="I27" i="23"/>
  <c r="O27" i="23" s="1"/>
  <c r="H27" i="23"/>
  <c r="J27" i="23"/>
  <c r="P27" i="23" s="1"/>
  <c r="A28" i="23" a="1"/>
  <c r="A28" i="23" s="1"/>
  <c r="G28" i="23" l="1"/>
  <c r="H28" i="23"/>
  <c r="I28" i="23"/>
  <c r="O28" i="23" s="1"/>
  <c r="J28" i="23"/>
  <c r="P28" i="23" s="1"/>
  <c r="K28" i="23"/>
  <c r="Q28" i="23" s="1"/>
  <c r="L28" i="23"/>
  <c r="R28" i="23" s="1"/>
  <c r="M28" i="23"/>
  <c r="N28" i="23" s="1"/>
  <c r="A29" i="23" a="1"/>
  <c r="A29" i="23" s="1"/>
  <c r="K29" i="23" l="1"/>
  <c r="Q29" i="23" s="1"/>
  <c r="L29" i="23"/>
  <c r="R29" i="23" s="1"/>
  <c r="M29" i="23"/>
  <c r="N29" i="23" s="1"/>
  <c r="I29" i="23"/>
  <c r="O29" i="23" s="1"/>
  <c r="G29" i="23"/>
  <c r="H29" i="23"/>
  <c r="J29" i="23"/>
  <c r="P29" i="23" s="1"/>
  <c r="A30" i="23" a="1"/>
  <c r="A30" i="23" s="1"/>
  <c r="G30" i="23" l="1"/>
  <c r="H30" i="23"/>
  <c r="I30" i="23"/>
  <c r="O30" i="23" s="1"/>
  <c r="J30" i="23"/>
  <c r="P30" i="23" s="1"/>
  <c r="M30" i="23"/>
  <c r="N30" i="23" s="1"/>
  <c r="K30" i="23"/>
  <c r="Q30" i="23" s="1"/>
  <c r="L30" i="23"/>
  <c r="R30" i="23" s="1"/>
  <c r="A31" i="23" a="1"/>
  <c r="A31" i="23" s="1"/>
  <c r="K31" i="23" l="1"/>
  <c r="Q31" i="23" s="1"/>
  <c r="L31" i="23"/>
  <c r="R31" i="23" s="1"/>
  <c r="M31" i="23"/>
  <c r="N31" i="23" s="1"/>
  <c r="G31" i="23"/>
  <c r="I31" i="23"/>
  <c r="O31" i="23" s="1"/>
  <c r="H31" i="23"/>
  <c r="J31" i="23"/>
  <c r="P31" i="23" s="1"/>
  <c r="A32" i="23" a="1"/>
  <c r="A32" i="23" s="1"/>
  <c r="G32" i="23" l="1"/>
  <c r="H32" i="23"/>
  <c r="I32" i="23"/>
  <c r="O32" i="23" s="1"/>
  <c r="J32" i="23"/>
  <c r="P32" i="23" s="1"/>
  <c r="K32" i="23"/>
  <c r="Q32" i="23" s="1"/>
  <c r="L32" i="23"/>
  <c r="R32" i="23" s="1"/>
  <c r="M32" i="23"/>
  <c r="N32" i="23" s="1"/>
  <c r="A33" i="23" a="1"/>
  <c r="A33" i="23" s="1"/>
  <c r="K33" i="23" l="1"/>
  <c r="Q33" i="23" s="1"/>
  <c r="I33" i="23"/>
  <c r="O33" i="23" s="1"/>
  <c r="L33" i="23"/>
  <c r="R33" i="23" s="1"/>
  <c r="M33" i="23"/>
  <c r="N33" i="23" s="1"/>
  <c r="G33" i="23"/>
  <c r="H33" i="23"/>
  <c r="J33" i="23"/>
  <c r="P33" i="23" s="1"/>
  <c r="A34" i="23" a="1"/>
  <c r="A34" i="23" s="1"/>
  <c r="G34" i="23" l="1"/>
  <c r="H34" i="23"/>
  <c r="I34" i="23"/>
  <c r="O34" i="23" s="1"/>
  <c r="M34" i="23"/>
  <c r="N34" i="23" s="1"/>
  <c r="J34" i="23"/>
  <c r="P34" i="23" s="1"/>
  <c r="K34" i="23"/>
  <c r="Q34" i="23" s="1"/>
  <c r="L34" i="23"/>
  <c r="R34" i="23" s="1"/>
  <c r="A35" i="23" a="1"/>
  <c r="A35" i="23" s="1"/>
  <c r="K35" i="23" l="1"/>
  <c r="Q35" i="23" s="1"/>
  <c r="L35" i="23"/>
  <c r="R35" i="23" s="1"/>
  <c r="I35" i="23"/>
  <c r="O35" i="23" s="1"/>
  <c r="M35" i="23"/>
  <c r="N35" i="23" s="1"/>
  <c r="G35" i="23"/>
  <c r="H35" i="23"/>
  <c r="J35" i="23"/>
  <c r="P35" i="23" s="1"/>
  <c r="A36" i="23" a="1"/>
  <c r="A36" i="23" s="1"/>
  <c r="G36" i="23" l="1"/>
  <c r="H36" i="23"/>
  <c r="I36" i="23"/>
  <c r="O36" i="23" s="1"/>
  <c r="J36" i="23"/>
  <c r="P36" i="23" s="1"/>
  <c r="K36" i="23"/>
  <c r="Q36" i="23" s="1"/>
  <c r="L36" i="23"/>
  <c r="R36" i="23" s="1"/>
  <c r="M36" i="23"/>
  <c r="N36" i="23" s="1"/>
  <c r="A37" i="23" a="1"/>
  <c r="A37" i="23" s="1"/>
  <c r="K37" i="23" l="1"/>
  <c r="Q37" i="23" s="1"/>
  <c r="L37" i="23"/>
  <c r="R37" i="23" s="1"/>
  <c r="M37" i="23"/>
  <c r="N37" i="23" s="1"/>
  <c r="G37" i="23"/>
  <c r="I37" i="23"/>
  <c r="O37" i="23" s="1"/>
  <c r="H37" i="23"/>
  <c r="J37" i="23"/>
  <c r="P37" i="23" s="1"/>
  <c r="A38" i="23" a="1"/>
  <c r="A38" i="23" s="1"/>
  <c r="G38" i="23" l="1"/>
  <c r="H38" i="23"/>
  <c r="I38" i="23"/>
  <c r="O38" i="23" s="1"/>
  <c r="M38" i="23"/>
  <c r="N38" i="23" s="1"/>
  <c r="J38" i="23"/>
  <c r="P38" i="23" s="1"/>
  <c r="K38" i="23"/>
  <c r="Q38" i="23" s="1"/>
  <c r="L38" i="23"/>
  <c r="R38" i="23" s="1"/>
  <c r="A39" i="23" a="1"/>
  <c r="A39" i="23" s="1"/>
  <c r="K39" i="23" l="1"/>
  <c r="Q39" i="23" s="1"/>
  <c r="L39" i="23"/>
  <c r="R39" i="23" s="1"/>
  <c r="I39" i="23"/>
  <c r="O39" i="23" s="1"/>
  <c r="M39" i="23"/>
  <c r="N39" i="23" s="1"/>
  <c r="G39" i="23"/>
  <c r="H39" i="23"/>
  <c r="J39" i="23"/>
  <c r="P39" i="23" s="1"/>
  <c r="A40" i="23" a="1"/>
  <c r="A40" i="23" s="1"/>
  <c r="G40" i="23" l="1"/>
  <c r="H40" i="23"/>
  <c r="I40" i="23"/>
  <c r="O40" i="23" s="1"/>
  <c r="J40" i="23"/>
  <c r="P40" i="23" s="1"/>
  <c r="K40" i="23"/>
  <c r="Q40" i="23" s="1"/>
  <c r="L40" i="23"/>
  <c r="R40" i="23" s="1"/>
  <c r="M40" i="23"/>
  <c r="N40" i="23" s="1"/>
  <c r="A41" i="23" a="1"/>
  <c r="A41" i="23" s="1"/>
  <c r="K41" i="23" l="1"/>
  <c r="Q41" i="23" s="1"/>
  <c r="L41" i="23"/>
  <c r="R41" i="23" s="1"/>
  <c r="M41" i="23"/>
  <c r="N41" i="23" s="1"/>
  <c r="G41" i="23"/>
  <c r="I41" i="23"/>
  <c r="O41" i="23" s="1"/>
  <c r="H41" i="23"/>
  <c r="J41" i="23"/>
  <c r="P41" i="23" s="1"/>
  <c r="A42" i="23" a="1"/>
  <c r="A42" i="23" s="1"/>
  <c r="G42" i="23" l="1"/>
  <c r="H42" i="23"/>
  <c r="I42" i="23"/>
  <c r="O42" i="23" s="1"/>
  <c r="M42" i="23"/>
  <c r="N42" i="23" s="1"/>
  <c r="J42" i="23"/>
  <c r="P42" i="23" s="1"/>
  <c r="K42" i="23"/>
  <c r="Q42" i="23" s="1"/>
  <c r="L42" i="23"/>
  <c r="R42" i="23" s="1"/>
  <c r="A43" i="23" a="1"/>
  <c r="A43" i="23" s="1"/>
  <c r="K43" i="23" l="1"/>
  <c r="Q43" i="23" s="1"/>
  <c r="L43" i="23"/>
  <c r="R43" i="23" s="1"/>
  <c r="M43" i="23"/>
  <c r="N43" i="23" s="1"/>
  <c r="G43" i="23"/>
  <c r="H43" i="23"/>
  <c r="I43" i="23"/>
  <c r="O43" i="23" s="1"/>
  <c r="J43" i="23"/>
  <c r="P43" i="23" s="1"/>
  <c r="A44" i="23" a="1"/>
  <c r="A44" i="23" s="1"/>
  <c r="G44" i="23" l="1"/>
  <c r="H44" i="23"/>
  <c r="I44" i="23"/>
  <c r="O44" i="23" s="1"/>
  <c r="J44" i="23"/>
  <c r="P44" i="23" s="1"/>
  <c r="K44" i="23"/>
  <c r="Q44" i="23" s="1"/>
  <c r="L44" i="23"/>
  <c r="R44" i="23" s="1"/>
  <c r="M44" i="23"/>
  <c r="N44" i="23" s="1"/>
  <c r="A45" i="23" a="1"/>
  <c r="A45" i="23" s="1"/>
  <c r="K45" i="23" l="1"/>
  <c r="Q45" i="23" s="1"/>
  <c r="L45" i="23"/>
  <c r="R45" i="23" s="1"/>
  <c r="M45" i="23"/>
  <c r="N45" i="23" s="1"/>
  <c r="G45" i="23"/>
  <c r="H45" i="23"/>
  <c r="J45" i="23"/>
  <c r="P45" i="23" s="1"/>
  <c r="I45" i="23"/>
  <c r="O45" i="23" s="1"/>
  <c r="A46" i="23" a="1"/>
  <c r="A46" i="23" s="1"/>
  <c r="G46" i="23" l="1"/>
  <c r="H46" i="23"/>
  <c r="I46" i="23"/>
  <c r="O46" i="23" s="1"/>
  <c r="J46" i="23"/>
  <c r="P46" i="23" s="1"/>
  <c r="K46" i="23"/>
  <c r="Q46" i="23" s="1"/>
  <c r="L46" i="23"/>
  <c r="R46" i="23" s="1"/>
  <c r="M46" i="23"/>
  <c r="N46" i="23" s="1"/>
  <c r="A47" i="23" a="1"/>
  <c r="A47" i="23" s="1"/>
  <c r="K47" i="23" l="1"/>
  <c r="Q47" i="23" s="1"/>
  <c r="L47" i="23"/>
  <c r="R47" i="23" s="1"/>
  <c r="M47" i="23"/>
  <c r="N47" i="23" s="1"/>
  <c r="G47" i="23"/>
  <c r="H47" i="23"/>
  <c r="I47" i="23"/>
  <c r="O47" i="23" s="1"/>
  <c r="J47" i="23"/>
  <c r="P47" i="23" s="1"/>
  <c r="A48" i="23" a="1"/>
  <c r="A48" i="23" s="1"/>
  <c r="G48" i="23" l="1"/>
  <c r="H48" i="23"/>
  <c r="I48" i="23"/>
  <c r="O48" i="23" s="1"/>
  <c r="J48" i="23"/>
  <c r="P48" i="23" s="1"/>
  <c r="K48" i="23"/>
  <c r="Q48" i="23" s="1"/>
  <c r="L48" i="23"/>
  <c r="R48" i="23" s="1"/>
  <c r="M48" i="23"/>
  <c r="N48" i="23" s="1"/>
  <c r="A49" i="23" a="1"/>
  <c r="A49" i="23" s="1"/>
  <c r="K49" i="23" l="1"/>
  <c r="Q49" i="23" s="1"/>
  <c r="L49" i="23"/>
  <c r="R49" i="23" s="1"/>
  <c r="M49" i="23"/>
  <c r="N49" i="23" s="1"/>
  <c r="G49" i="23"/>
  <c r="H49" i="23"/>
  <c r="I49" i="23"/>
  <c r="O49" i="23" s="1"/>
  <c r="J49" i="23"/>
  <c r="P49" i="23" s="1"/>
  <c r="A50" i="23" a="1"/>
  <c r="A50" i="23" s="1"/>
  <c r="G50" i="23" l="1"/>
  <c r="H50" i="23"/>
  <c r="I50" i="23"/>
  <c r="O50" i="23" s="1"/>
  <c r="J50" i="23"/>
  <c r="P50" i="23" s="1"/>
  <c r="K50" i="23"/>
  <c r="Q50" i="23" s="1"/>
  <c r="L50" i="23"/>
  <c r="R50" i="23" s="1"/>
  <c r="M50" i="23"/>
  <c r="N50" i="2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RCUK Guidance</author>
    <author>Kate Rowbotham</author>
  </authors>
  <commentList>
    <comment ref="A4" authorId="0" shapeId="0" xr:uid="{00000000-0006-0000-0200-000001000000}">
      <text>
        <r>
          <rPr>
            <b/>
            <sz val="9"/>
            <color indexed="81"/>
            <rFont val="Tahoma"/>
            <family val="2"/>
          </rPr>
          <t>Guidance:</t>
        </r>
        <r>
          <rPr>
            <sz val="9"/>
            <color indexed="81"/>
            <rFont val="Tahoma"/>
            <family val="2"/>
          </rPr>
          <t xml:space="preserve">
Date on which the resource has been accepted for publication with all substantive changes made. Use most accurate date available, whether that is day (e.g. 2017-01-01), month (e.g. 2017-01), or year (e.g. 2017).</t>
        </r>
      </text>
    </comment>
    <comment ref="B4" authorId="0" shapeId="0" xr:uid="{00000000-0006-0000-0200-000002000000}">
      <text>
        <r>
          <rPr>
            <b/>
            <sz val="9"/>
            <color indexed="81"/>
            <rFont val="Tahoma"/>
            <family val="2"/>
          </rPr>
          <t>Guidance:</t>
        </r>
        <r>
          <rPr>
            <sz val="9"/>
            <color indexed="81"/>
            <rFont val="Tahoma"/>
            <family val="2"/>
          </rPr>
          <t xml:space="preserve">
PubMed unique identifier.</t>
        </r>
      </text>
    </comment>
    <comment ref="C4" authorId="0" shapeId="0" xr:uid="{00000000-0006-0000-0200-000003000000}">
      <text>
        <r>
          <rPr>
            <b/>
            <sz val="9"/>
            <color indexed="81"/>
            <rFont val="Tahoma"/>
            <family val="2"/>
          </rPr>
          <t>Guidance:</t>
        </r>
        <r>
          <rPr>
            <sz val="9"/>
            <color indexed="81"/>
            <rFont val="Tahoma"/>
            <family val="2"/>
          </rPr>
          <t xml:space="preserve">
The Digital Object Identifier.</t>
        </r>
      </text>
    </comment>
    <comment ref="D4" authorId="0" shapeId="0" xr:uid="{00000000-0006-0000-0200-000004000000}">
      <text>
        <r>
          <rPr>
            <b/>
            <sz val="9"/>
            <color indexed="81"/>
            <rFont val="Tahoma"/>
            <family val="2"/>
          </rPr>
          <t>Guidance:</t>
        </r>
        <r>
          <rPr>
            <sz val="9"/>
            <color indexed="81"/>
            <rFont val="Tahoma"/>
            <family val="2"/>
          </rPr>
          <t xml:space="preserve">
The name of the organisation making an article available. </t>
        </r>
        <r>
          <rPr>
            <b/>
            <sz val="9"/>
            <color indexed="81"/>
            <rFont val="Tahoma"/>
            <family val="2"/>
          </rPr>
          <t>Complete if no DOI or PMID is provided.</t>
        </r>
      </text>
    </comment>
    <comment ref="E4" authorId="0" shapeId="0" xr:uid="{00000000-0006-0000-0200-000005000000}">
      <text>
        <r>
          <rPr>
            <b/>
            <sz val="9"/>
            <color indexed="81"/>
            <rFont val="Tahoma"/>
            <family val="2"/>
          </rPr>
          <t>Guidance:</t>
        </r>
        <r>
          <rPr>
            <sz val="9"/>
            <color indexed="81"/>
            <rFont val="Tahoma"/>
            <family val="2"/>
          </rPr>
          <t xml:space="preserve">
Title of the work that the item is contained within: if it is not a journal but a book or conference proceeding, use the title of that instead. </t>
        </r>
        <r>
          <rPr>
            <b/>
            <sz val="9"/>
            <color indexed="81"/>
            <rFont val="Tahoma"/>
            <family val="2"/>
          </rPr>
          <t>Complete if no DOI or PMID is provided.</t>
        </r>
      </text>
    </comment>
    <comment ref="F4" authorId="0" shapeId="0" xr:uid="{00000000-0006-0000-0200-000006000000}">
      <text>
        <r>
          <rPr>
            <b/>
            <sz val="9"/>
            <color indexed="81"/>
            <rFont val="Tahoma"/>
            <family val="2"/>
          </rPr>
          <t>Guidance:</t>
        </r>
        <r>
          <rPr>
            <sz val="9"/>
            <color indexed="81"/>
            <rFont val="Tahoma"/>
            <family val="2"/>
          </rPr>
          <t xml:space="preserve">
The International Standard Serial Number. E-ISSN is preferred. Use ISBN if applicable. </t>
        </r>
        <r>
          <rPr>
            <b/>
            <sz val="9"/>
            <color indexed="81"/>
            <rFont val="Tahoma"/>
            <family val="2"/>
          </rPr>
          <t>Complete if no PMID or DOI is provided.</t>
        </r>
      </text>
    </comment>
    <comment ref="G4" authorId="0" shapeId="0" xr:uid="{00000000-0006-0000-0200-000007000000}">
      <text>
        <r>
          <rPr>
            <b/>
            <sz val="9"/>
            <color indexed="81"/>
            <rFont val="Tahoma"/>
            <family val="2"/>
          </rPr>
          <t xml:space="preserve"> Guidance:</t>
        </r>
        <r>
          <rPr>
            <sz val="9"/>
            <color indexed="81"/>
            <rFont val="Tahoma"/>
            <family val="2"/>
          </rPr>
          <t xml:space="preserve">
Select what kind of publication the item is published in from the drop-down list.</t>
        </r>
        <r>
          <rPr>
            <b/>
            <sz val="9"/>
            <color indexed="81"/>
            <rFont val="Tahoma"/>
            <family val="2"/>
          </rPr>
          <t xml:space="preserve"> Complete if no DOI or PMID is provided.</t>
        </r>
      </text>
    </comment>
    <comment ref="H4" authorId="0" shapeId="0" xr:uid="{00000000-0006-0000-0200-000008000000}">
      <text>
        <r>
          <rPr>
            <b/>
            <sz val="9"/>
            <color indexed="81"/>
            <rFont val="Tahoma"/>
            <family val="2"/>
          </rPr>
          <t>Guidance:</t>
        </r>
        <r>
          <rPr>
            <sz val="9"/>
            <color indexed="81"/>
            <rFont val="Tahoma"/>
            <family val="2"/>
          </rPr>
          <t xml:space="preserve">
Title of item, i.e. title of journal article, book chapter, conference paper etc.</t>
        </r>
      </text>
    </comment>
    <comment ref="I4" authorId="0" shapeId="0" xr:uid="{00000000-0006-0000-0200-000009000000}">
      <text>
        <r>
          <rPr>
            <b/>
            <sz val="9"/>
            <color indexed="81"/>
            <rFont val="Tahoma"/>
            <family val="2"/>
          </rPr>
          <t>Guidance:</t>
        </r>
        <r>
          <rPr>
            <sz val="9"/>
            <color indexed="81"/>
            <rFont val="Tahoma"/>
            <family val="2"/>
          </rPr>
          <t xml:space="preserve">
The date of earliest online availability. Use most accurate date available, whether that is day (e.g. 2017-01-01), month (e.g. 2017-01), or year (e.g. 2017).</t>
        </r>
      </text>
    </comment>
    <comment ref="J4" authorId="0" shapeId="0" xr:uid="{00000000-0006-0000-0200-00000D000000}">
      <text>
        <r>
          <rPr>
            <b/>
            <sz val="9"/>
            <color indexed="81"/>
            <rFont val="Tahoma"/>
            <family val="2"/>
          </rPr>
          <t>Guidance:</t>
        </r>
        <r>
          <rPr>
            <sz val="9"/>
            <color indexed="81"/>
            <rFont val="Tahoma"/>
            <family val="2"/>
          </rPr>
          <t xml:space="preserve">
</t>
        </r>
        <r>
          <rPr>
            <b/>
            <sz val="9"/>
            <color indexed="81"/>
            <rFont val="Tahoma"/>
            <family val="2"/>
          </rPr>
          <t>Select only from the constrained drop-down list.</t>
        </r>
        <r>
          <rPr>
            <sz val="9"/>
            <color indexed="81"/>
            <rFont val="Tahoma"/>
            <family val="2"/>
          </rPr>
          <t xml:space="preserve"> This may differ from the 'Fund that APC is paid from' field. Explain any complications in the 'Notes' field.  This field is optional when reporting to Jisc.</t>
        </r>
      </text>
    </comment>
    <comment ref="K4" authorId="0" shapeId="0" xr:uid="{00000000-0006-0000-0200-00000E000000}">
      <text>
        <r>
          <rPr>
            <b/>
            <sz val="9"/>
            <color indexed="81"/>
            <rFont val="Tahoma"/>
            <family val="2"/>
          </rPr>
          <t>Guidance:</t>
        </r>
        <r>
          <rPr>
            <sz val="9"/>
            <color indexed="81"/>
            <rFont val="Tahoma"/>
            <family val="2"/>
          </rPr>
          <t xml:space="preserve">
Grant ID for first funder (column M). This field is optional if reporting to Jisc.</t>
        </r>
      </text>
    </comment>
    <comment ref="L4" authorId="0" shapeId="0" xr:uid="{00000000-0006-0000-0200-00000F000000}">
      <text>
        <r>
          <rPr>
            <b/>
            <sz val="9"/>
            <color indexed="81"/>
            <rFont val="Tahoma"/>
            <family val="2"/>
          </rPr>
          <t>Guidance:</t>
        </r>
        <r>
          <rPr>
            <sz val="9"/>
            <color indexed="81"/>
            <rFont val="Tahoma"/>
            <family val="2"/>
          </rPr>
          <t xml:space="preserve">
The funder of the research - complete if there is more than one known funder. </t>
        </r>
        <r>
          <rPr>
            <b/>
            <sz val="9"/>
            <color indexed="81"/>
            <rFont val="Tahoma"/>
            <family val="2"/>
          </rPr>
          <t xml:space="preserve">Select only from the constrained drop-down list. </t>
        </r>
      </text>
    </comment>
    <comment ref="M4" authorId="0" shapeId="0" xr:uid="{00000000-0006-0000-0200-000010000000}">
      <text>
        <r>
          <rPr>
            <b/>
            <sz val="9"/>
            <color indexed="81"/>
            <rFont val="Tahoma"/>
            <family val="2"/>
          </rPr>
          <t>Guidance:</t>
        </r>
        <r>
          <rPr>
            <sz val="9"/>
            <color indexed="81"/>
            <rFont val="Tahoma"/>
            <family val="2"/>
          </rPr>
          <t xml:space="preserve">
Grant ID for second funder (column O).</t>
        </r>
      </text>
    </comment>
    <comment ref="N4" authorId="0" shapeId="0" xr:uid="{00000000-0006-0000-0200-000011000000}">
      <text>
        <r>
          <rPr>
            <b/>
            <sz val="9"/>
            <color indexed="81"/>
            <rFont val="Tahoma"/>
            <family val="2"/>
          </rPr>
          <t>Guidance:</t>
        </r>
        <r>
          <rPr>
            <sz val="9"/>
            <color indexed="81"/>
            <rFont val="Tahoma"/>
            <family val="2"/>
          </rPr>
          <t xml:space="preserve">
The funder of the research - complete if there are more than two known funders.  </t>
        </r>
        <r>
          <rPr>
            <b/>
            <sz val="9"/>
            <color indexed="81"/>
            <rFont val="Tahoma"/>
            <family val="2"/>
          </rPr>
          <t>Select only from the constrained drop-down list.</t>
        </r>
        <r>
          <rPr>
            <sz val="9"/>
            <color indexed="81"/>
            <rFont val="Tahoma"/>
            <family val="2"/>
          </rPr>
          <t xml:space="preserve"> For any additional funders please add after "Notes" column.</t>
        </r>
      </text>
    </comment>
    <comment ref="O4" authorId="0" shapeId="0" xr:uid="{00000000-0006-0000-0200-000012000000}">
      <text>
        <r>
          <rPr>
            <b/>
            <sz val="9"/>
            <color indexed="81"/>
            <rFont val="Tahoma"/>
            <family val="2"/>
          </rPr>
          <t>Guidance:</t>
        </r>
        <r>
          <rPr>
            <sz val="9"/>
            <color indexed="81"/>
            <rFont val="Tahoma"/>
            <family val="2"/>
          </rPr>
          <t xml:space="preserve">
Grant ID for third funder (column Q).</t>
        </r>
      </text>
    </comment>
    <comment ref="P4" authorId="0" shapeId="0" xr:uid="{00000000-0006-0000-0200-000013000000}">
      <text>
        <r>
          <rPr>
            <b/>
            <sz val="9"/>
            <color indexed="81"/>
            <rFont val="Tahoma"/>
            <family val="2"/>
          </rPr>
          <t>Guidance:</t>
        </r>
        <r>
          <rPr>
            <sz val="9"/>
            <color indexed="81"/>
            <rFont val="Tahoma"/>
            <family val="2"/>
          </rPr>
          <t xml:space="preserve">
The date that payment leaves the institution's account. Use most accurate date available, whether that is day (e.g. 2017-01-01), month (e.g. 2017-01), or year (e.g. 2017).</t>
        </r>
      </text>
    </comment>
    <comment ref="Q4" authorId="0" shapeId="0" xr:uid="{00000000-0006-0000-0200-000014000000}">
      <text>
        <r>
          <rPr>
            <b/>
            <sz val="9"/>
            <color indexed="81"/>
            <rFont val="Tahoma"/>
            <family val="2"/>
          </rPr>
          <t>Guidance:</t>
        </r>
        <r>
          <rPr>
            <sz val="9"/>
            <color indexed="81"/>
            <rFont val="Tahoma"/>
            <family val="2"/>
          </rPr>
          <t xml:space="preserve">
The amount that was paid for the APC, in the currency it was paid in, excluding VAT (where possible).</t>
        </r>
      </text>
    </comment>
    <comment ref="R4" authorId="0" shapeId="0" xr:uid="{00000000-0006-0000-0200-000015000000}">
      <text>
        <r>
          <rPr>
            <b/>
            <sz val="9"/>
            <color indexed="81"/>
            <rFont val="Tahoma"/>
            <family val="2"/>
          </rPr>
          <t>Guidance:</t>
        </r>
        <r>
          <rPr>
            <sz val="9"/>
            <color indexed="81"/>
            <rFont val="Tahoma"/>
            <family val="2"/>
          </rPr>
          <t xml:space="preserve">
Currency that the APC was originally paid in e.g. GBP, USD, EUR.</t>
        </r>
      </text>
    </comment>
    <comment ref="S4" authorId="0" shapeId="0" xr:uid="{00000000-0006-0000-0200-000016000000}">
      <text>
        <r>
          <rPr>
            <b/>
            <sz val="9"/>
            <color indexed="81"/>
            <rFont val="Tahoma"/>
            <family val="2"/>
          </rPr>
          <t>Guidance:</t>
        </r>
        <r>
          <rPr>
            <sz val="9"/>
            <color indexed="81"/>
            <rFont val="Tahoma"/>
            <family val="2"/>
          </rPr>
          <t xml:space="preserve">
The amount that was paid for the APC in GBP. Includes VAT but excludes additional publication costs. In the case where the amount is unknown or unclear, as with prepaid or offset APCs, leave blank and indicate the name of the deal under 'Discounts, memberships, &amp; pre-payment agreements.'</t>
        </r>
      </text>
    </comment>
    <comment ref="T4" authorId="0" shapeId="0" xr:uid="{00000000-0006-0000-0200-000017000000}">
      <text>
        <r>
          <rPr>
            <b/>
            <sz val="9"/>
            <color indexed="81"/>
            <rFont val="Tahoma"/>
            <family val="2"/>
          </rPr>
          <t>Guidance:</t>
        </r>
        <r>
          <rPr>
            <sz val="9"/>
            <color indexed="81"/>
            <rFont val="Tahoma"/>
            <family val="2"/>
          </rPr>
          <t xml:space="preserve">
The total of any additional costs charged by the publisher e.g. page and colour charges. This does not include transaction fees such as bank charges (these should be added to "Other OA costs" under section E of "RCUK Compliance tab") . Use the 'Notes' field for details.</t>
        </r>
      </text>
    </comment>
    <comment ref="U4" authorId="0" shapeId="0" xr:uid="{271BA729-6173-4E2F-B771-0520BEF06258}">
      <text>
        <r>
          <rPr>
            <b/>
            <sz val="9"/>
            <color indexed="81"/>
            <rFont val="Tahoma"/>
            <family val="2"/>
          </rPr>
          <t>Guidance:</t>
        </r>
        <r>
          <rPr>
            <sz val="9"/>
            <color indexed="81"/>
            <rFont val="Tahoma"/>
            <family val="2"/>
          </rPr>
          <t xml:space="preserve">
Select only from the </t>
        </r>
        <r>
          <rPr>
            <b/>
            <sz val="9"/>
            <color indexed="81"/>
            <rFont val="Tahoma"/>
            <family val="2"/>
          </rPr>
          <t>constrained</t>
        </r>
        <r>
          <rPr>
            <sz val="9"/>
            <color indexed="81"/>
            <rFont val="Tahoma"/>
            <family val="2"/>
          </rPr>
          <t xml:space="preserve"> </t>
        </r>
        <r>
          <rPr>
            <b/>
            <sz val="9"/>
            <color indexed="81"/>
            <rFont val="Tahoma"/>
            <family val="2"/>
          </rPr>
          <t>drop-down list</t>
        </r>
        <r>
          <rPr>
            <sz val="9"/>
            <color indexed="81"/>
            <rFont val="Tahoma"/>
            <family val="2"/>
          </rPr>
          <t>. State the source of funding to pay the APC: RCUK, COAF, Institutional, or Other. Explain any complications in the 'Notes' field. If there is more than one funder of the APC, state these in the following two columns.</t>
        </r>
      </text>
    </comment>
    <comment ref="V4" authorId="0" shapeId="0" xr:uid="{705315AB-D003-4214-87F9-584C2B606BB1}">
      <text>
        <r>
          <rPr>
            <b/>
            <sz val="9"/>
            <color indexed="81"/>
            <rFont val="Tahoma"/>
            <family val="2"/>
          </rPr>
          <t>Guidance:</t>
        </r>
        <r>
          <rPr>
            <sz val="9"/>
            <color indexed="81"/>
            <rFont val="Tahoma"/>
            <family val="2"/>
          </rPr>
          <t xml:space="preserve">
Complete if there is more than one fund that the APC is paid from. </t>
        </r>
        <r>
          <rPr>
            <b/>
            <sz val="9"/>
            <color indexed="81"/>
            <rFont val="Tahoma"/>
            <family val="2"/>
          </rPr>
          <t>Select only from the constrained drop-down list</t>
        </r>
      </text>
    </comment>
    <comment ref="W4" authorId="0" shapeId="0" xr:uid="{98089080-6D7E-40A8-BB1B-DEC2A8A7A27F}">
      <text>
        <r>
          <rPr>
            <b/>
            <sz val="9"/>
            <color indexed="81"/>
            <rFont val="Tahoma"/>
            <family val="2"/>
          </rPr>
          <t>Guidance:</t>
        </r>
        <r>
          <rPr>
            <sz val="9"/>
            <color indexed="81"/>
            <rFont val="Tahoma"/>
            <family val="2"/>
          </rPr>
          <t xml:space="preserve">
Complete if there are more than two funds that the APC is paid from.</t>
        </r>
        <r>
          <rPr>
            <b/>
            <sz val="9"/>
            <color indexed="81"/>
            <rFont val="Tahoma"/>
            <family val="2"/>
          </rPr>
          <t xml:space="preserve"> Select only from the constrained drop-down list</t>
        </r>
      </text>
    </comment>
    <comment ref="X4" authorId="0" shapeId="0" xr:uid="{00000000-0006-0000-0200-000019000000}">
      <text>
        <r>
          <rPr>
            <b/>
            <sz val="9"/>
            <color indexed="81"/>
            <rFont val="Tahoma"/>
            <family val="2"/>
          </rPr>
          <t>Guidance:</t>
        </r>
        <r>
          <rPr>
            <sz val="9"/>
            <color indexed="81"/>
            <rFont val="Tahoma"/>
            <family val="2"/>
          </rPr>
          <t xml:space="preserve">
Mandatory only for publications funded by Wellcome Trust.</t>
        </r>
      </text>
    </comment>
    <comment ref="Y4" authorId="0" shapeId="0" xr:uid="{542094A5-EFC1-427E-A4A3-DDE5C94F993A}">
      <text>
        <r>
          <rPr>
            <b/>
            <sz val="9"/>
            <color indexed="81"/>
            <rFont val="Tahoma"/>
            <family val="2"/>
          </rPr>
          <t>Guidance:</t>
        </r>
        <r>
          <rPr>
            <sz val="9"/>
            <color indexed="81"/>
            <rFont val="Tahoma"/>
            <family val="2"/>
          </rPr>
          <t xml:space="preserve">
Mandatory only for publications funded by CRUK.</t>
        </r>
      </text>
    </comment>
    <comment ref="Z4" authorId="0" shapeId="0" xr:uid="{3165DE8B-4B71-40AE-A57E-88E6A0AFEA17}">
      <text>
        <r>
          <rPr>
            <b/>
            <sz val="9"/>
            <color indexed="81"/>
            <rFont val="Tahoma"/>
            <family val="2"/>
          </rPr>
          <t>Guidance:</t>
        </r>
        <r>
          <rPr>
            <sz val="9"/>
            <color indexed="81"/>
            <rFont val="Tahoma"/>
            <family val="2"/>
          </rPr>
          <t xml:space="preserve">
Mandatory only for publications funded by BHF.</t>
        </r>
      </text>
    </comment>
    <comment ref="AA4" authorId="0" shapeId="0" xr:uid="{00000000-0006-0000-0200-00001A000000}">
      <text>
        <r>
          <rPr>
            <b/>
            <sz val="9"/>
            <color indexed="81"/>
            <rFont val="Tahoma"/>
            <family val="2"/>
          </rPr>
          <t>Guidance:</t>
        </r>
        <r>
          <rPr>
            <sz val="9"/>
            <color indexed="81"/>
            <rFont val="Tahoma"/>
            <family val="2"/>
          </rPr>
          <t xml:space="preserve">
Mandatory only for publications funded by RCUK.</t>
        </r>
      </text>
    </comment>
    <comment ref="AC4" authorId="0" shapeId="0" xr:uid="{00000000-0006-0000-0200-000018000000}">
      <text>
        <r>
          <rPr>
            <b/>
            <sz val="9"/>
            <color indexed="81"/>
            <rFont val="Tahoma"/>
            <family val="2"/>
          </rPr>
          <t>Guidance:</t>
        </r>
        <r>
          <rPr>
            <sz val="9"/>
            <color indexed="81"/>
            <rFont val="Tahoma"/>
            <family val="2"/>
          </rPr>
          <t xml:space="preserve">
</t>
        </r>
        <r>
          <rPr>
            <b/>
            <sz val="9"/>
            <color indexed="81"/>
            <rFont val="Tahoma"/>
            <family val="2"/>
          </rPr>
          <t>Where possible, select from drop-down list.</t>
        </r>
        <r>
          <rPr>
            <sz val="9"/>
            <color indexed="81"/>
            <rFont val="Tahoma"/>
            <family val="2"/>
          </rPr>
          <t xml:space="preserve"> Specify whether there was a discount on the APC that was paid to a publisher, including instances where the institution has a pre-payment or membership agreement with the publisher. Please then fill in details about the deal in the "Discounts, memberships and pre-payments" tab.</t>
        </r>
      </text>
    </comment>
    <comment ref="AD4" authorId="1" shapeId="0" xr:uid="{FC90F226-0B88-495E-A43D-7ED302952B84}">
      <text>
        <r>
          <rPr>
            <b/>
            <sz val="9"/>
            <color indexed="81"/>
            <rFont val="Tahoma"/>
            <family val="2"/>
          </rPr>
          <t xml:space="preserve">Guidance:
Please also ensure you have completed the Transformative Agreement tab. </t>
        </r>
      </text>
    </comment>
    <comment ref="AE4" authorId="0" shapeId="0" xr:uid="{00000000-0006-0000-0200-00001B000000}">
      <text>
        <r>
          <rPr>
            <b/>
            <sz val="9"/>
            <color indexed="81"/>
            <rFont val="Tahoma"/>
            <family val="2"/>
          </rPr>
          <t>Guidance:</t>
        </r>
        <r>
          <rPr>
            <sz val="9"/>
            <color indexed="81"/>
            <rFont val="Tahoma"/>
            <family val="2"/>
          </rPr>
          <t xml:space="preserve">
</t>
        </r>
        <r>
          <rPr>
            <b/>
            <sz val="9"/>
            <color indexed="81"/>
            <rFont val="Tahoma"/>
            <family val="2"/>
          </rPr>
          <t>Select from drop-down list.</t>
        </r>
        <r>
          <rPr>
            <sz val="9"/>
            <color indexed="81"/>
            <rFont val="Tahoma"/>
            <family val="2"/>
          </rPr>
          <t xml:space="preserve"> Specify the licence the article has been published under.</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tc={04B51DCE-A7B2-4C9A-82C2-83082D56E4EA}</author>
    <author>tc={AB5BECE0-3538-4EEC-A173-ED0E85FFEA55}</author>
    <author>tc={2EF1F7B9-376D-4151-BEEB-49DF382F98FF}</author>
    <author>tc={0DE8CAA7-6EC9-4471-9221-BCA66228AA82}</author>
    <author>tc={802150F1-306C-4946-A638-C0274E67AD8C}</author>
    <author>tc={3D971A38-83BA-43CE-87C5-E5BE49003E54}</author>
    <author>tc={7BBAF049-DF69-4D65-AD88-39031A843F7C}</author>
    <author>tc={84E85A7A-6AF8-430B-B2BB-C488C5717104}</author>
    <author>tc={B5C93019-FD96-4FB5-8998-CBD3EE999CB5}</author>
    <author>tc={9E80C107-DAC6-44E4-88EC-394541433C28}</author>
    <author>tc={31F1311D-F51D-4D6C-954F-322B585FB6BE}</author>
    <author>tc={78976246-5E70-4F3B-A4E7-BD1073AD57BF}</author>
    <author>tc={E5A12197-A5C2-477C-8311-D9C273966F76}</author>
    <author>tc={5460D7AA-F8EE-4C0A-B80D-7D1FEC6BCC22}</author>
    <author>tc={1FC55AC0-FE8C-4BBC-A296-9EDC4B47F7BE}</author>
    <author>tc={D4CB185A-F0B0-4ADE-8644-0F30B2AAF264}</author>
    <author>tc={41A16252-6FE4-40CC-983A-45ACC7F566A3}</author>
    <author>tc={13ADD6B4-4A6E-4746-9F26-C4C890857D13}</author>
    <author>tc={E4A4CADB-1364-4877-8ED9-DDCBAFED8773}</author>
    <author>tc={54F89AAF-07E5-4C69-898C-D8F6EA8CCA41}</author>
    <author>tc={06797FE0-E3B8-4A2C-9AAC-169EF8A92A7C}</author>
    <author>tc={2DA86FE5-0750-4468-85A5-EB57C77C36A3}</author>
  </authors>
  <commentList>
    <comment ref="D6" authorId="0" shapeId="0" xr:uid="{04B51DCE-A7B2-4C9A-82C2-83082D56E4EA}">
      <text>
        <t>[Threaded comment]
Your version of Excel allows you to read this threaded comment; however, any edits to it will get removed if the file is opened in a newer version of Excel. Learn more: https://go.microsoft.com/fwlink/?linkid=870924
Comment:
    TN51843113 - can we charge this @Nicki Clarkson 
Reply:
    Yes: not charged to UKRI in 21-22, and there were 12 UKRI articles included in the ACS agreement accepted 1/4/22-31/3/23 with a list APC of 4000 USD each</t>
      </text>
    </comment>
    <comment ref="D7" authorId="1" shapeId="0" xr:uid="{AB5BECE0-3538-4EEC-A173-ED0E85FFEA55}">
      <text>
        <t>[Threaded comment]
Your version of Excel allows you to read this threaded comment; however, any edits to it will get removed if the file is opened in a newer version of Excel. Learn more: https://go.microsoft.com/fwlink/?linkid=870924
Comment:
    TN51881266 8963.22</t>
      </text>
    </comment>
    <comment ref="D29" authorId="2" shapeId="0" xr:uid="{2EF1F7B9-376D-4151-BEEB-49DF382F98FF}">
      <text>
        <t>[Threaded comment]
Your version of Excel allows you to read this threaded comment; however, any edits to it will get removed if the file is opened in a newer version of Excel. Learn more: https://go.microsoft.com/fwlink/?linkid=870924
Comment:
    TN 51867919 25818.25 + 5,163.65
Reply:
    @Nicki Clarkson could you double check on CCC that we have had no Q1 23 articles through the agreement, please?</t>
      </text>
    </comment>
    <comment ref="D32" authorId="3" shapeId="0" xr:uid="{0DE8CAA7-6EC9-4471-9221-BCA66228AA82}">
      <text>
        <t>[Threaded comment]
Your version of Excel allows you to read this threaded comment; however, any edits to it will get removed if the file is opened in a newer version of Excel. Learn more: https://go.microsoft.com/fwlink/?linkid=870924
Comment:
    TN51897810
Reply:
    = Q1+2+3+4 VAT less CRUK</t>
      </text>
    </comment>
    <comment ref="D33" authorId="4" shapeId="0" xr:uid="{802150F1-306C-4946-A638-C0274E67AD8C}">
      <text>
        <t>[Threaded comment]
Your version of Excel allows you to read this threaded comment; however, any edits to it will get removed if the file is opened in a newer version of Excel. Learn more: https://go.microsoft.com/fwlink/?linkid=870924
Comment:
    134,254.35 +26890.87 TN51872415
Reply:
    = Q1 VAT</t>
      </text>
    </comment>
    <comment ref="D48" authorId="5" shapeId="0" xr:uid="{3D971A38-83BA-43CE-87C5-E5BE49003E54}">
      <text>
        <t>[Threaded comment]
Your version of Excel allows you to read this threaded comment; however, any edits to it will get removed if the file is opened in a newer version of Excel. Learn more: https://go.microsoft.com/fwlink/?linkid=870924
Comment:
    £1,957.00 + £391.40</t>
      </text>
    </comment>
    <comment ref="D52" authorId="6" shapeId="0" xr:uid="{7BBAF049-DF69-4D65-AD88-39031A843F7C}">
      <text>
        <t>[Threaded comment]
Your version of Excel allows you to read this threaded comment; however, any edits to it will get removed if the file is opened in a newer version of Excel. Learn more: https://go.microsoft.com/fwlink/?linkid=870924
Comment:
    9,420.01 1,884.00 £ 11,304.01</t>
      </text>
    </comment>
    <comment ref="D67" authorId="7" shapeId="0" xr:uid="{84E85A7A-6AF8-430B-B2BB-C488C5717104}">
      <text>
        <t>[Threaded comment]
Your version of Excel allows you to read this threaded comment; however, any edits to it will get removed if the file is opened in a newer version of Excel. Learn more: https://go.microsoft.com/fwlink/?linkid=870924
Comment:
    KH: 969 + 223.80</t>
      </text>
    </comment>
    <comment ref="D68" authorId="8" shapeId="0" xr:uid="{B5C93019-FD96-4FB5-8998-CBD3EE999CB5}">
      <text>
        <t>[Threaded comment]
Your version of Excel allows you to read this threaded comment; however, any edits to it will get removed if the file is opened in a newer version of Excel. Learn more: https://go.microsoft.com/fwlink/?linkid=870924
Comment:
    60999.07 + 10166.51 TN51848268 how were we going to charge Optica @Nicki Clarkson 
Reply:
    In your own words on 2/8/22 "Because the publishing contribution was calculated on 100% UKRI outputs, we have decided we can charge the publishing contribution back to UKRI entirely."</t>
      </text>
    </comment>
    <comment ref="D69" authorId="9" shapeId="0" xr:uid="{9E80C107-DAC6-44E4-88EC-394541433C28}">
      <text>
        <t>[Threaded comment]
Your version of Excel allows you to read this threaded comment; however, any edits to it will get removed if the file is opened in a newer version of Excel. Learn more: https://go.microsoft.com/fwlink/?linkid=870924
Comment:
    82147.21 + 13691.20 TN51889382</t>
      </text>
    </comment>
    <comment ref="D71" authorId="10" shapeId="0" xr:uid="{31F1311D-F51D-4D6C-954F-322B585FB6BE}">
      <text>
        <t>[Threaded comment]
Your version of Excel allows you to read this threaded comment; however, any edits to it will get removed if the file is opened in a newer version of Excel. Learn more: https://go.microsoft.com/fwlink/?linkid=870924
Comment:
    22,014.64 (inc VAT) TN51812456</t>
      </text>
    </comment>
    <comment ref="D72" authorId="11" shapeId="0" xr:uid="{78976246-5E70-4F3B-A4E7-BD1073AD57BF}">
      <text>
        <t>[Threaded comment]
Your version of Excel allows you to read this threaded comment; however, any edits to it will get removed if the file is opened in a newer version of Excel. Learn more: https://go.microsoft.com/fwlink/?linkid=870924
Comment:
    23335.51 (inc. VAT) TN51879192</t>
      </text>
    </comment>
    <comment ref="D74" authorId="12" shapeId="0" xr:uid="{E5A12197-A5C2-477C-8311-D9C273966F76}">
      <text>
        <t>[Threaded comment]
Your version of Excel allows you to read this threaded comment; however, any edits to it will get removed if the file is opened in a newer version of Excel. Learn more: https://go.microsoft.com/fwlink/?linkid=870924
Comment:
    6645.85 + 1107.64 TN51809805</t>
      </text>
    </comment>
    <comment ref="D75" authorId="13" shapeId="0" xr:uid="{5460D7AA-F8EE-4C0A-B80D-7D1FEC6BCC22}">
      <text>
        <t>[Threaded comment]
Your version of Excel allows you to read this threaded comment; however, any edits to it will get removed if the file is opened in a newer version of Excel. Learn more: https://go.microsoft.com/fwlink/?linkid=870924
Comment:
    8006.34 + 1334.39 TN 51878607</t>
      </text>
    </comment>
    <comment ref="D94" authorId="14" shapeId="0" xr:uid="{1FC55AC0-FE8C-4BBC-A296-9EDC4B47F7BE}">
      <text>
        <t>[Threaded comment]
Your version of Excel allows you to read this threaded comment; however, any edits to it will get removed if the file is opened in a newer version of Excel. Learn more: https://go.microsoft.com/fwlink/?linkid=870924
Comment:
    4305.13 + 861.03
max VAT</t>
      </text>
    </comment>
    <comment ref="D97" authorId="15" shapeId="0" xr:uid="{D4CB185A-F0B0-4ADE-8644-0F30B2AAF264}">
      <text>
        <t>[Threaded comment]
Your version of Excel allows you to read this threaded comment; however, any edits to it will get removed if the file is opened in a newer version of Excel. Learn more: https://go.microsoft.com/fwlink/?linkid=870924
Comment:
    20,655.00 + 8,245.00 + VAT (34680) TN51894163</t>
      </text>
    </comment>
    <comment ref="D98" authorId="16" shapeId="0" xr:uid="{41A16252-6FE4-40CC-983A-45ACC7F566A3}">
      <text>
        <t>[Threaded comment]
Your version of Excel allows you to read this threaded comment; however, any edits to it will get removed if the file is opened in a newer version of Excel. Learn more: https://go.microsoft.com/fwlink/?linkid=870924
Comment:
    25530 TN51879195 + Gold?</t>
      </text>
    </comment>
    <comment ref="D103" authorId="17" shapeId="0" xr:uid="{13ADD6B4-4A6E-4746-9F26-C4C890857D13}">
      <text>
        <t>[Threaded comment]
Your version of Excel allows you to read this threaded comment; however, any edits to it will get removed if the file is opened in a newer version of Excel. Learn more: https://go.microsoft.com/fwlink/?linkid=870924
Comment:
    1040.35</t>
      </text>
    </comment>
    <comment ref="D108" authorId="18" shapeId="0" xr:uid="{E4A4CADB-1364-4877-8ED9-DDCBAFED8773}">
      <text>
        <t>[Threaded comment]
Your version of Excel allows you to read this threaded comment; however, any edits to it will get removed if the file is opened in a newer version of Excel. Learn more: https://go.microsoft.com/fwlink/?linkid=870924
Comment:
    € 2,428 per article (71470 recorded) x 30 articles exchange rate calculated on oanda</t>
      </text>
    </comment>
    <comment ref="D111" authorId="19" shapeId="0" xr:uid="{54F89AAF-07E5-4C69-898C-D8F6EA8CCA41}">
      <text>
        <t>[Threaded comment]
Your version of Excel allows you to read this threaded comment; however, any edits to it will get removed if the file is opened in a newer version of Excel. Learn more: https://go.microsoft.com/fwlink/?linkid=870924
Comment:
    8037.60 06/22 TN56228344
Reply:
    8983.20 12/22 TN56229628
Reply:
    Charge up to 22075
Reply:
    Q4 8,983.20
Reply:
    Q2 8037.60
Reply:
    Q3 8037.60
Reply:
    25,058.4 total</t>
      </text>
    </comment>
    <comment ref="D112" authorId="20" shapeId="0" xr:uid="{06797FE0-E3B8-4A2C-9AAC-169EF8A92A7C}">
      <text>
        <t>[Threaded comment]
Your version of Excel allows you to read this threaded comment; however, any edits to it will get removed if the file is opened in a newer version of Excel. Learn more: https://go.microsoft.com/fwlink/?linkid=870924
Comment:
    Charge up to 11330
Reply:
    Q1 10714</t>
      </text>
    </comment>
    <comment ref="D118" authorId="21" shapeId="0" xr:uid="{2DA86FE5-0750-4468-85A5-EB57C77C36A3}">
      <text>
        <t>[Threaded comment]
Your version of Excel allows you to read this threaded comment; however, any edits to it will get removed if the file is opened in a newer version of Excel. Learn more: https://go.microsoft.com/fwlink/?linkid=870924
Comment:
    47,330.63 x 2 + 18932.25 TN51807814</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<sst xmlns="http://schemas.openxmlformats.org/spreadsheetml/2006/main" count="10520" uniqueCount="2733">
  <si>
    <t>Introduction to the template</t>
  </si>
  <si>
    <t>For full details visit the Jisc Collections website, where the template can be downloaded:</t>
  </si>
  <si>
    <t>https://www.jisc-collections.ac.uk/Jisc-Monitor/APC-data-collection/</t>
  </si>
  <si>
    <t>An FAQ can be found here:</t>
  </si>
  <si>
    <t>https://www.jisc-collections.ac.uk/Jisc-Monitor/APC-data-collection/Jisc-APC-template-FAQ/</t>
  </si>
  <si>
    <t>It is recommended that institutions archive the spreadsheets or CSVs that they release in an online research repository, such as figshare or their own institutional repository. Jisc Collections can do this on behalf of institutions if they wish. Please contact jisc.apc@jisc.ac.uk for further information.</t>
  </si>
  <si>
    <t>This spreadsheet and all data contained within it are published under a Creative Commons CC0 license.</t>
  </si>
  <si>
    <t>To the extent possible under law, Jisc and the higher education institution completing this template have waived all copyright and related or neighboring rights to this work.</t>
  </si>
  <si>
    <t>This sheet is to provide examples of how to use institutional data on previous APC spend and publication output to detmine the value that can be used from a charity's block grant towards a Transitional agreement</t>
  </si>
  <si>
    <r>
      <rPr>
        <u/>
        <sz val="11"/>
        <rFont val="Calibri"/>
        <family val="2"/>
        <scheme val="minor"/>
      </rPr>
      <t xml:space="preserve">Please note: </t>
    </r>
    <r>
      <rPr>
        <sz val="11"/>
        <rFont val="Calibri"/>
        <family val="2"/>
        <scheme val="minor"/>
      </rPr>
      <t xml:space="preserve">These examples shows the </t>
    </r>
    <r>
      <rPr>
        <i/>
        <sz val="11"/>
        <rFont val="Calibri"/>
        <family val="2"/>
        <scheme val="minor"/>
      </rPr>
      <t>total</t>
    </r>
    <r>
      <rPr>
        <sz val="11"/>
        <rFont val="Calibri"/>
        <family val="2"/>
        <scheme val="minor"/>
      </rPr>
      <t xml:space="preserve"> contribution the charities would make to support an agreement.  In practice it is anticipated that these costs will be apportioned across the organisations in receipt of our OA block grant funding.  </t>
    </r>
  </si>
  <si>
    <t>Example 1 - Average number of funded articles published over the last three years e.g. Wellcome's contribution to the Springer Nature "Compact deal'</t>
  </si>
  <si>
    <t>Useful links</t>
  </si>
  <si>
    <t>Wellcome and COAF Open access spend including links to the raw data which shows institutional spend (Wellcome provided this up until 2018/19.</t>
  </si>
  <si>
    <r>
      <t>Formula</t>
    </r>
    <r>
      <rPr>
        <sz val="11"/>
        <rFont val="Calibri"/>
        <family val="2"/>
        <scheme val="minor"/>
      </rPr>
      <t>: Average number of charity-funded articles over the last 3 years * agreed APC rate</t>
    </r>
  </si>
  <si>
    <t>Institutional agreement details</t>
  </si>
  <si>
    <t>Numbers</t>
  </si>
  <si>
    <t>2018/19 - https://wellcome.org/grant-funding/wellcome-and-coaf-open-access-spend-201819</t>
  </si>
  <si>
    <t>Total number of eligible articles (2022)</t>
  </si>
  <si>
    <t>APC rate</t>
  </si>
  <si>
    <t>Total “publish” element of the TA</t>
  </si>
  <si>
    <t>(#1*#2)</t>
  </si>
  <si>
    <t>Total contribution from the charity</t>
  </si>
  <si>
    <t>Notes/calculations</t>
  </si>
  <si>
    <t>Open Access Spend - https://wellcome.org/grant-funding/guidance/open-access-guidance/open-access-funding</t>
  </si>
  <si>
    <t>Number of Wellcome-funded  (APCs) articles published in Springer Nature TA-eligible journals (2019-2020)</t>
  </si>
  <si>
    <t>Please see here for data</t>
  </si>
  <si>
    <t xml:space="preserve">Number of Wellcome-funded  (APCs) articles published in Springer Nature TA-eligible journals (2020-2021) </t>
  </si>
  <si>
    <r>
      <rPr>
        <b/>
        <sz val="10"/>
        <rFont val="Arial"/>
        <family val="2"/>
      </rPr>
      <t>UKRI guidance for using block grants for transformative agreements</t>
    </r>
    <r>
      <rPr>
        <sz val="10"/>
        <rFont val="Arial"/>
        <family val="2"/>
      </rPr>
      <t xml:space="preserve"> - https://www.ukri.org/publications/using-the-open-access-block-grant-for-transformative-agreements/</t>
    </r>
  </si>
  <si>
    <t xml:space="preserve">Number of Wellcome-funded  (APCs) articles published in Springer Nature TA-eligible journals (2021-2022) </t>
  </si>
  <si>
    <t xml:space="preserve">Average number of Wellcome-funded  (APCs) articles published in Springer Nature TA-eligible journals (over the last 3 years) </t>
  </si>
  <si>
    <t xml:space="preserve"> #4+#5+#6/3</t>
  </si>
  <si>
    <t xml:space="preserve">Wellcome’s contribution to Springer Nature TA in Year 1 </t>
  </si>
  <si>
    <t>#7 * #2</t>
  </si>
  <si>
    <t xml:space="preserve">Wellcome’s contribution to Springer Nature TA in Year 2 </t>
  </si>
  <si>
    <t>(#8 + 2% inflation fee)</t>
  </si>
  <si>
    <t xml:space="preserve">Wellcome’s contribution to Springer Nature TA in Year 3 </t>
  </si>
  <si>
    <t>(#9 + 2% inflation fee)</t>
  </si>
  <si>
    <t>Example 2 - Average spend by the funder with the publisher over the last two years e.g. Wellcome and the Microbiology Society Read and Publish pilot</t>
  </si>
  <si>
    <r>
      <t>Formula</t>
    </r>
    <r>
      <rPr>
        <sz val="11"/>
        <rFont val="Calibri"/>
        <family val="2"/>
        <scheme val="minor"/>
      </rPr>
      <t>: Average spend by Wellcome on APC’s with that publisher over the last 2 years</t>
    </r>
  </si>
  <si>
    <t>This example is for when the Agreement between the Publisher and the organisation does NOT include an agreed APC rate.  In this case, Wellcome’s contribution to the TA in year 1 is based on the average spend by Wellcome with that publisher over the last two years. The year 2 contribution will be the same as year 1, plus a percentage increase which is fixed at 2% in the Agreement.</t>
  </si>
  <si>
    <t>Wellcome spend on APCs with Society in 2020/21</t>
  </si>
  <si>
    <t>Wellcome spend on APCs with Society in 2021/22</t>
  </si>
  <si>
    <t xml:space="preserve">Average APC spend &amp; year 1 contribution towards TA </t>
  </si>
  <si>
    <t xml:space="preserve"> #1+#2+/2</t>
  </si>
  <si>
    <t>Year 2 contribution to TA Year 1 price +2%</t>
  </si>
  <si>
    <t>(#3 + 2% inflation fee)</t>
  </si>
  <si>
    <t>Wellcome total contribution over 2 year deal</t>
  </si>
  <si>
    <t xml:space="preserve"> #3+#4</t>
  </si>
  <si>
    <t>Definitions of metadata fields</t>
  </si>
  <si>
    <t xml:space="preserve">This guidance is provided to define the fields provided in the template and describe how to complete them. Rows 3-6 of the template are filled out with dummy data as an example; please delete this when filling in your own information. The columns are grouped into sections for convenience: institutional, bibliographic, funding, APC, and license data. </t>
  </si>
  <si>
    <t>Please note that the template has been updated to reflect Jisc's Transitional Agreements.From 2020-2021 the Transitional Agreement tab should be completed with your institutions costs towards Transitional Agreement if an article has been published under the TA and the contribution block grants from funders have made to the fee of the TA to your institution.</t>
  </si>
  <si>
    <t>Fields highlighted in grey are considered by Charity funder (Wellcome, CRUK and the BHF) and RCUK to be required fields. It is recommended to complete as many fields as possible. These are also considered by Jisc to be required unless stated otherwise in the description. Any fields that aren't relevant leave blank.</t>
  </si>
  <si>
    <r>
      <t xml:space="preserve">Additionally, fields highlighted in green are considered by RCUK to be required for their reporting purposes. RCUK recognises the difficulty some institutions may have in providing this level of information and request that Research Organisations make their best endeavours to provide the information requested. If you need further advice or have specific issues please contact RCUK at: </t>
    </r>
    <r>
      <rPr>
        <b/>
        <sz val="10"/>
        <color theme="1"/>
        <rFont val="Arial"/>
        <family val="2"/>
      </rPr>
      <t xml:space="preserve">openaccess@rcuk.ac.uk </t>
    </r>
    <r>
      <rPr>
        <sz val="10"/>
        <color theme="1"/>
        <rFont val="Arial"/>
        <family val="2"/>
      </rPr>
      <t xml:space="preserve"> </t>
    </r>
  </si>
  <si>
    <t>Fields highlighted in yellow are considered by Charity funder (Wellcome, CRUK and the BHF) to be required for their reporting purposes. Charity funders recognise the difficulty some institutions may have in providing this level of information and request that Research Organisations make their best endeavours to provide the information requested. If you need further advice or have specific issues on the use or reporting of charity research funds please contact Wellcome at: openaccess@wellcome.org. CRUK at: policies@cancer.org.uk.BHF at: research@bhf.org.uk</t>
  </si>
  <si>
    <t>Column name</t>
  </si>
  <si>
    <t>Description</t>
  </si>
  <si>
    <t>Internal institutional data</t>
  </si>
  <si>
    <t>Date of acceptance</t>
  </si>
  <si>
    <t xml:space="preserve">Date on which the resource has been accepted for publication with all substantive changes made. Use most accurate date available, whether that is day (e.g. 2020-01-01), month (e.g. 2020-01), or year (e.g. 2020). For TA please ensure this field is completed in place of Date of APC Payment. </t>
  </si>
  <si>
    <t>Bibliographic data</t>
  </si>
  <si>
    <t>PubMed ID</t>
  </si>
  <si>
    <t>Please complete if possible, if the ID is not available please leave blank</t>
  </si>
  <si>
    <t>DOI</t>
  </si>
  <si>
    <t>Publisher</t>
  </si>
  <si>
    <t>Publisher who publishes the journal the article is published in. Please ensure this is completed if the PubMed ID and DOI is blank.</t>
  </si>
  <si>
    <t>Journal</t>
  </si>
  <si>
    <t>Journal in which the article is published in. Please ensure this is completed if the PubMed ID and DOI is blank</t>
  </si>
  <si>
    <t>E-ISSN</t>
  </si>
  <si>
    <t>E-ISSN of the journal in which the article is published in. Please endure this is completed if the PubMed ID and DOI is blank.</t>
  </si>
  <si>
    <t>Type of publication</t>
  </si>
  <si>
    <t>This is a constrained value field identifying item types using the OPEN AIRE item types. Please select the item type that best describes your publication</t>
  </si>
  <si>
    <t>Article title</t>
  </si>
  <si>
    <t>Title of the publication</t>
  </si>
  <si>
    <t>Date of publication</t>
  </si>
  <si>
    <t>Date the publication was published, please leave blank if it is still at acceptance stage.</t>
  </si>
  <si>
    <t>Funding Data</t>
  </si>
  <si>
    <t>Funder of research (1)</t>
  </si>
  <si>
    <t>This is the organisation which provides financial support for the research activity. This is optional and it may differ from the 'Fund that APC is paid from' field. Explain any complications in the 'Notes' field. This field is optional when reporting to Jisc.  </t>
  </si>
  <si>
    <t>Grant ID (1)</t>
  </si>
  <si>
    <t>Grant ID for first funder. This field is optional when reporting to Jisc.</t>
  </si>
  <si>
    <t>Funder of research (2)</t>
  </si>
  <si>
    <t>The funder of the research. Complete if there is more than one funder.</t>
  </si>
  <si>
    <t>Grant ID (2)</t>
  </si>
  <si>
    <t>Grant ID for second funder.</t>
  </si>
  <si>
    <t>Funder of research (3)</t>
  </si>
  <si>
    <t>The funder of the research. Complete if there are more than two funders.</t>
  </si>
  <si>
    <t>Grant ID (3)</t>
  </si>
  <si>
    <t>Grant ID for third funder.</t>
  </si>
  <si>
    <t>Fund that APC is paid from (1)</t>
  </si>
  <si>
    <t>Select from drop-down list. State the organisation that is providing the financial support to pay the APC: RCUK, Charity funder (Wellcome, CRUK and the BHF), Institutional, or Other. Explain any complications in the 'Notes' field. If there is more than one funder of the APC, state these in the following two columns. If article is published under a TA please leave the 'Fund that APC is paid from' columns blank and ensure you have populated the Transitional Agreement tab.</t>
  </si>
  <si>
    <t>Fund that APC is paid from (2)</t>
  </si>
  <si>
    <t xml:space="preserve">Select from drop-down list. State the organisation that is providing the financial support to pay the APC: RCUK, Charity funder (Wellcome, CRUK and the BHF), Institutional, or Other. Explain any complications in the 'Notes' field. </t>
  </si>
  <si>
    <t>Fund that APC is paid from (3)</t>
  </si>
  <si>
    <t>Select from drop-down list. State the organisation that is providing the financial support to pay the APC: RCUK, Charity funder (Wellcome, CRUK and the BHF), Institutional, or Other. Explain any complications in the 'Notes' field.</t>
  </si>
  <si>
    <t>APC data</t>
  </si>
  <si>
    <t>Date of APC payment</t>
  </si>
  <si>
    <t>Date the APC was paid. Please leave blank if published under a TA</t>
  </si>
  <si>
    <t>APC paid (actual currency) excluding VAT</t>
  </si>
  <si>
    <t>APC paid (excluding VAT) in original currency. Please leave blank if published under a TA</t>
  </si>
  <si>
    <t>Currency of APC</t>
  </si>
  <si>
    <t>Original currency of APC. Please leave blank if published under a TA</t>
  </si>
  <si>
    <t>APC paid (£) including VAT if charged</t>
  </si>
  <si>
    <t>APC paid (including VAT) in GBP. Please leave blank if published under a TA</t>
  </si>
  <si>
    <t>Additional publication costs (£)</t>
  </si>
  <si>
    <t>Total cost of any additional publication costs incurred</t>
  </si>
  <si>
    <t>Discounts, memberships &amp; pre-payment agreements</t>
  </si>
  <si>
    <t>Select from drop-down list. Specify whether there was a discount on the APC that was paid to a publisher, including instances where the institution has a pre-payment or membership agreement with the publisher. For TA please select the option - 'TA - No Discount'  </t>
  </si>
  <si>
    <t>Transformative Agreement article published under</t>
  </si>
  <si>
    <t>Select the relevant TA that the article was published under from the drop down list.</t>
  </si>
  <si>
    <t>Amount of APC charged to Wellcome grant (Oct 20 – Sep 21) (including VAT if charged) in £</t>
  </si>
  <si>
    <t>Total cost of APC charged to Wellcome Trust grant</t>
  </si>
  <si>
    <t>Amount of APC charged to CRUK grant (Oct 20 – Sep 21) (including VAT if charged) in £2</t>
  </si>
  <si>
    <t>Total cost of APC charged to CRUK grant</t>
  </si>
  <si>
    <t>Amount of APC charged to BHF grant (Oct 20 – Sep 21) (including VAT if charged) in £3</t>
  </si>
  <si>
    <t>Total cost of APC charged to BHF grant</t>
  </si>
  <si>
    <t>Amount of APC charged to RCUK (Apr 21 - Mar 22) OA fund (including VAT if charged) in £</t>
  </si>
  <si>
    <t>Total cost of APC charged to RCUK grant</t>
  </si>
  <si>
    <t>Amount of APC charged to Institutional budgets</t>
  </si>
  <si>
    <t>Total cost of APC charged to an institutional budget</t>
  </si>
  <si>
    <t>License data</t>
  </si>
  <si>
    <t>Licence</t>
  </si>
  <si>
    <t>Select from the drop-down list.</t>
  </si>
  <si>
    <t>Notes</t>
  </si>
  <si>
    <t>Please use to record any notes or complications.</t>
  </si>
  <si>
    <t>Summary information on compliance with RCUK OA policy 1 April 2021-31 March 2022 (to be completed by all ROs)</t>
  </si>
  <si>
    <t>A</t>
  </si>
  <si>
    <t>Compliance based on actual publications data</t>
  </si>
  <si>
    <t>Number</t>
  </si>
  <si>
    <t>Total publications arising from research council funding</t>
  </si>
  <si>
    <t>Number of gold compliant publications</t>
  </si>
  <si>
    <t>Number of green compliant publications</t>
  </si>
  <si>
    <t>Overall compliance</t>
  </si>
  <si>
    <t>B</t>
  </si>
  <si>
    <t>Compliance based on estimates of publication numbers</t>
  </si>
  <si>
    <t>Percent</t>
  </si>
  <si>
    <t>Proportion of compliance delivered through the gold route</t>
  </si>
  <si>
    <t>Proportion of compliance delivered through the green route</t>
  </si>
  <si>
    <t xml:space="preserve">Estimate of overall compliance </t>
  </si>
  <si>
    <t>C</t>
  </si>
  <si>
    <t>Compliance summary - no data</t>
  </si>
  <si>
    <t>Provide short statement on how implementation of UKRI OA policy is progressing.</t>
  </si>
  <si>
    <t>Summary information on open access spend</t>
  </si>
  <si>
    <t>D</t>
  </si>
  <si>
    <t>OA block grant summary information</t>
  </si>
  <si>
    <t>OA grant brought forward</t>
  </si>
  <si>
    <t>OA grant received</t>
  </si>
  <si>
    <t>OA Grant available</t>
  </si>
  <si>
    <t>OA grant spent</t>
  </si>
  <si>
    <t>OA grant carried forward</t>
  </si>
  <si>
    <r>
      <t xml:space="preserve">Guidance                                                                                                                                                                                                                                          </t>
    </r>
    <r>
      <rPr>
        <sz val="11"/>
        <color rgb="FFFF0000"/>
        <rFont val="Calibri"/>
        <family val="2"/>
        <scheme val="minor"/>
      </rPr>
      <t>Please do not overwrite any of the formulae in columns C,E and G) Apart from cell C34 and C35</t>
    </r>
  </si>
  <si>
    <r>
      <rPr>
        <b/>
        <sz val="11"/>
        <rFont val="Calibri"/>
        <family val="2"/>
        <scheme val="minor"/>
      </rPr>
      <t xml:space="preserve">Actual </t>
    </r>
    <r>
      <rPr>
        <sz val="11"/>
        <rFont val="Calibri"/>
        <family val="2"/>
        <scheme val="minor"/>
      </rPr>
      <t>Year 1 spend (April 2013 - March 2014)</t>
    </r>
  </si>
  <si>
    <r>
      <rPr>
        <b/>
        <sz val="11"/>
        <color theme="1"/>
        <rFont val="Calibri"/>
        <family val="2"/>
        <scheme val="minor"/>
      </rPr>
      <t xml:space="preserve">Year 6 </t>
    </r>
    <r>
      <rPr>
        <sz val="10"/>
        <rFont val="Arial"/>
        <family val="2"/>
      </rPr>
      <t xml:space="preserve"> - Cell G33. Will show if your RO was in Credit or Debit as normal. However, at the end of year 6 credit was either clawed back where possible or the RO was allowed to carry forward the Debit into year 7 if you wish.  
If you are in </t>
    </r>
    <r>
      <rPr>
        <b/>
        <sz val="11"/>
        <color theme="1"/>
        <rFont val="Calibri"/>
        <family val="2"/>
        <scheme val="minor"/>
      </rPr>
      <t>Credit</t>
    </r>
    <r>
      <rPr>
        <sz val="10"/>
        <rFont val="Arial"/>
        <family val="2"/>
      </rPr>
      <t xml:space="preserve"> at the end of year 6 and credit was clawed back you need to adjust Cell C34 to show no funds brought forward. so enter zero. 
If you were in </t>
    </r>
    <r>
      <rPr>
        <b/>
        <sz val="11"/>
        <color theme="1"/>
        <rFont val="Calibri"/>
        <family val="2"/>
        <scheme val="minor"/>
      </rPr>
      <t>Debit</t>
    </r>
    <r>
      <rPr>
        <sz val="10"/>
        <rFont val="Arial"/>
        <family val="2"/>
      </rPr>
      <t xml:space="preserve"> end of year 6 you are permitted to carry forward the debit balance into year 7 so no need to adjust this cell.  The formulas will do this for you. 
</t>
    </r>
    <r>
      <rPr>
        <b/>
        <sz val="11"/>
        <color theme="1"/>
        <rFont val="Calibri"/>
        <family val="2"/>
        <scheme val="minor"/>
      </rPr>
      <t xml:space="preserve">Year 7 </t>
    </r>
    <r>
      <rPr>
        <sz val="10"/>
        <rFont val="Arial"/>
        <family val="2"/>
      </rPr>
      <t xml:space="preserve"> -  Cell G34 - Will show if your RO is in debit or credit at the end of Year 7
If you are in </t>
    </r>
    <r>
      <rPr>
        <b/>
        <sz val="10"/>
        <rFont val="Arial"/>
        <family val="2"/>
      </rPr>
      <t>Credit</t>
    </r>
    <r>
      <rPr>
        <sz val="10"/>
        <rFont val="Arial"/>
        <family val="2"/>
      </rPr>
      <t xml:space="preserve"> at the end of year 7 this will be clawed back. If you had zero brought forward then the FES should match the spend in cell F34. and the credit clawed back will be what is showing in cell G34. Difference between award and spend. 
If you are in </t>
    </r>
    <r>
      <rPr>
        <b/>
        <sz val="11"/>
        <color theme="1"/>
        <rFont val="Calibri"/>
        <family val="2"/>
        <scheme val="minor"/>
      </rPr>
      <t>Debit</t>
    </r>
    <r>
      <rPr>
        <sz val="10"/>
        <rFont val="Arial"/>
        <family val="2"/>
      </rPr>
      <t xml:space="preserve"> at the end of year 7 then the RO will need to cover this internally. You are not permitted to carry this forward into year 8. Therefore your FES needs to be either the full award value (D34) and/or the carried forward debit (C34) and the spend (F34). So a value over the award. You won't be invoiced for overspends it's just for reporting.  
</t>
    </r>
    <r>
      <rPr>
        <b/>
        <sz val="10"/>
        <rFont val="Arial"/>
        <family val="2"/>
      </rPr>
      <t>Year 8</t>
    </r>
    <r>
      <rPr>
        <sz val="10"/>
        <rFont val="Arial"/>
        <family val="2"/>
      </rPr>
      <t xml:space="preserve"> - RO's are not permitted to carry forward a debit and credit into this year or at the end. 
</t>
    </r>
  </si>
  <si>
    <r>
      <rPr>
        <b/>
        <sz val="11"/>
        <rFont val="Calibri"/>
        <family val="2"/>
        <scheme val="minor"/>
      </rPr>
      <t>Actual</t>
    </r>
    <r>
      <rPr>
        <sz val="11"/>
        <rFont val="Calibri"/>
        <family val="2"/>
        <scheme val="minor"/>
      </rPr>
      <t xml:space="preserve"> Year 2 spend (April 2014 - March 2015)</t>
    </r>
  </si>
  <si>
    <r>
      <rPr>
        <b/>
        <sz val="11"/>
        <rFont val="Calibri"/>
        <family val="2"/>
        <scheme val="minor"/>
      </rPr>
      <t xml:space="preserve">Actual </t>
    </r>
    <r>
      <rPr>
        <sz val="11"/>
        <rFont val="Calibri"/>
        <family val="2"/>
        <scheme val="minor"/>
      </rPr>
      <t>Year 3 spend (April 2015 - March 2016)</t>
    </r>
  </si>
  <si>
    <r>
      <rPr>
        <b/>
        <sz val="11"/>
        <rFont val="Calibri"/>
        <family val="2"/>
        <scheme val="minor"/>
      </rPr>
      <t xml:space="preserve">Actual </t>
    </r>
    <r>
      <rPr>
        <sz val="11"/>
        <rFont val="Calibri"/>
        <family val="2"/>
        <scheme val="minor"/>
      </rPr>
      <t>Year 4 spend (April 2016 - March 2017)</t>
    </r>
  </si>
  <si>
    <r>
      <rPr>
        <b/>
        <sz val="11"/>
        <rFont val="Calibri"/>
        <family val="2"/>
        <scheme val="minor"/>
      </rPr>
      <t xml:space="preserve">Actual </t>
    </r>
    <r>
      <rPr>
        <sz val="11"/>
        <rFont val="Calibri"/>
        <family val="2"/>
        <scheme val="minor"/>
      </rPr>
      <t>Year 5 spend (April 2017 - March 2018)</t>
    </r>
  </si>
  <si>
    <r>
      <rPr>
        <b/>
        <sz val="11"/>
        <rFont val="Calibri"/>
        <family val="2"/>
        <scheme val="minor"/>
      </rPr>
      <t xml:space="preserve">Actual </t>
    </r>
    <r>
      <rPr>
        <sz val="11"/>
        <rFont val="Calibri"/>
        <family val="2"/>
        <scheme val="minor"/>
      </rPr>
      <t>Year 6 spend (April 2018 - March 2019)</t>
    </r>
  </si>
  <si>
    <r>
      <rPr>
        <b/>
        <sz val="11"/>
        <rFont val="Calibri"/>
        <family val="2"/>
        <scheme val="minor"/>
      </rPr>
      <t xml:space="preserve">Actual </t>
    </r>
    <r>
      <rPr>
        <sz val="11"/>
        <rFont val="Calibri"/>
        <family val="2"/>
        <scheme val="minor"/>
      </rPr>
      <t>Year 7  spend (April 2019 - March 2020)</t>
    </r>
  </si>
  <si>
    <t>Actual Year 8  spend (April 2020 - March 2021)</t>
  </si>
  <si>
    <t>To date, actual Year 9 Award (April 2021 - March 2022)</t>
  </si>
  <si>
    <t xml:space="preserve">Total </t>
  </si>
  <si>
    <t>E</t>
  </si>
  <si>
    <t>OA block grant summary of non-publisher spend (1 April 2022 to 31 March 2023)</t>
  </si>
  <si>
    <t>E   Comments</t>
  </si>
  <si>
    <t>Total of non-publisher spend</t>
  </si>
  <si>
    <t>OA operations/APC processing</t>
  </si>
  <si>
    <t>Amount</t>
  </si>
  <si>
    <t>Staff costs</t>
  </si>
  <si>
    <t>Non-staff costs</t>
  </si>
  <si>
    <t>Total OA operations/APC processing</t>
  </si>
  <si>
    <t>Sum of 'Other - details' below</t>
  </si>
  <si>
    <t xml:space="preserve">Other OA costs     </t>
  </si>
  <si>
    <t>SciFree</t>
  </si>
  <si>
    <t>Refunds</t>
  </si>
  <si>
    <t>Other - details-3</t>
  </si>
  <si>
    <t>Other - details-4</t>
  </si>
  <si>
    <t>Other - details-5</t>
  </si>
  <si>
    <t>Other - details-6</t>
  </si>
  <si>
    <t>Other - details-7</t>
  </si>
  <si>
    <t>Institution name:</t>
  </si>
  <si>
    <t>Orange fields are required by Charity funders and RCUK, and are required by Jisc unless otherwise stated</t>
  </si>
  <si>
    <t>Green fields are required by RCUK only</t>
  </si>
  <si>
    <t>Yellow fields are required by Charity funders only</t>
  </si>
  <si>
    <t>Contact name and email address:</t>
  </si>
  <si>
    <t>Complete if no DOI or PubMed ID provided</t>
  </si>
  <si>
    <t>Amount of APC charged to Wellcome grant (including VAT if charged) in £</t>
  </si>
  <si>
    <t>Amount of APC charged to CRUK grant (including VAT if charged) in £</t>
  </si>
  <si>
    <t>Amount of APC charged to BHF grant (including VAT if charged) in £</t>
  </si>
  <si>
    <t>Amount of APC charged to RCUK OA fund (including VAT if charged) in £</t>
  </si>
  <si>
    <t>Amount of APC charged to institutional budgets</t>
  </si>
  <si>
    <t>Transitional Agreement article published under</t>
  </si>
  <si>
    <t>Date Invoice Received</t>
  </si>
  <si>
    <t>Invoice Number</t>
  </si>
  <si>
    <t>Sub-Project Code</t>
  </si>
  <si>
    <t>Supplier ID No</t>
  </si>
  <si>
    <t>Agresso P/O raised date/Pre-payment email</t>
  </si>
  <si>
    <t>Agresso P/O Requisition No</t>
  </si>
  <si>
    <t>P/O No</t>
  </si>
  <si>
    <t>VAT code</t>
  </si>
  <si>
    <t>Date Invoice/PO to Finance</t>
  </si>
  <si>
    <t>Date Invoice Paid</t>
  </si>
  <si>
    <t>Committed funds</t>
  </si>
  <si>
    <t>Spent funds</t>
  </si>
  <si>
    <t>Bank charges</t>
  </si>
  <si>
    <t>36111495</t>
  </si>
  <si>
    <t xml:space="preserve">10.1111/imm.13578 </t>
  </si>
  <si>
    <t>Wiley</t>
  </si>
  <si>
    <t>Immunology</t>
  </si>
  <si>
    <t>1365-2567</t>
  </si>
  <si>
    <t>Journal Article/Review</t>
  </si>
  <si>
    <t xml:space="preserve">Identification of neoantigens in esophageal adenocarcinoma
</t>
  </si>
  <si>
    <t>Cancer Research UK (COAF)</t>
  </si>
  <si>
    <t>C328/A21998</t>
  </si>
  <si>
    <t>Biotechnology and Biological Sciences Research Council (BBSRC UKRI)</t>
  </si>
  <si>
    <t>BM/M012387/1</t>
  </si>
  <si>
    <t>No Funder</t>
  </si>
  <si>
    <t/>
  </si>
  <si>
    <t>2362.50</t>
  </si>
  <si>
    <t>GBP</t>
  </si>
  <si>
    <t>Institutional_Prepayment</t>
  </si>
  <si>
    <t>CC BY</t>
  </si>
  <si>
    <t>Wiley Agreement</t>
  </si>
  <si>
    <t>35689423</t>
  </si>
  <si>
    <t>10.1002/jbmr.4623</t>
  </si>
  <si>
    <t xml:space="preserve">Wiley </t>
  </si>
  <si>
    <t>Journal of Bone and Mineral Research</t>
  </si>
  <si>
    <t>1523-4681</t>
  </si>
  <si>
    <t xml:space="preserve"> Associations between late pregnancy Dietary Inflammatory Index (DII) and offspring bone mass: a meta-analysis of the Southampton Women's Survey (SWS) and the Avon Longitudinal Study of Parents and Children (ALSPAC)</t>
  </si>
  <si>
    <t>British Heart Foundation (COAF)</t>
  </si>
  <si>
    <t>Medical Research Council (MRC UKRI)</t>
  </si>
  <si>
    <t xml:space="preserve"> MC_PC_21003</t>
  </si>
  <si>
    <t>Wellcome Trust (COAF)</t>
  </si>
  <si>
    <t>217065/Z/19/Z</t>
  </si>
  <si>
    <t>1800.00</t>
  </si>
  <si>
    <t xml:space="preserve">Wiley agreement </t>
  </si>
  <si>
    <t>10.1016/j.quascirev.2022.107503</t>
  </si>
  <si>
    <t>Elsevier</t>
  </si>
  <si>
    <t>Quaternary Science Reviews</t>
  </si>
  <si>
    <t>1873-457X</t>
  </si>
  <si>
    <t>History of Anvers-Hugo Trough, western Antarctic Peninsula shelf, since the Last Glacial Maximum. Part II: Palaeo-productivity and palaeoceanographic changes during the Last Glacial Transition</t>
  </si>
  <si>
    <t>Natural Environment Research Council (NERC UKRI)</t>
  </si>
  <si>
    <t>NE/L002531/1</t>
  </si>
  <si>
    <t>NE/J006548/1</t>
  </si>
  <si>
    <t>2760</t>
  </si>
  <si>
    <t>Elsevier agreement</t>
  </si>
  <si>
    <t>35588256</t>
  </si>
  <si>
    <t>10.1021/acs.jctc.1c01198</t>
  </si>
  <si>
    <t>ACS</t>
  </si>
  <si>
    <t>Journal of Chemical Theory and Computation</t>
  </si>
  <si>
    <t>1549-9626</t>
  </si>
  <si>
    <t>Enhancing Ligand and Protein Sampling Using Sequential Monte Carlo</t>
  </si>
  <si>
    <t>Engineering and Physical Sciences Research Council (EPSRC UKRI)</t>
  </si>
  <si>
    <t>EP/V048864/1</t>
  </si>
  <si>
    <t>EP/L015722/1</t>
  </si>
  <si>
    <t>4000</t>
  </si>
  <si>
    <t>USD</t>
  </si>
  <si>
    <t>ACS agreement</t>
  </si>
  <si>
    <t>10.1017/pab.2022.26</t>
  </si>
  <si>
    <t>CUP</t>
  </si>
  <si>
    <t>Paleobiology</t>
  </si>
  <si>
    <t>1938-5331</t>
  </si>
  <si>
    <t>Developmental plasticity in deep time: a window to population ecological inference</t>
  </si>
  <si>
    <t>NE/J018163/1</t>
  </si>
  <si>
    <t>NE/P019269/1</t>
  </si>
  <si>
    <t>CUP agreement</t>
  </si>
  <si>
    <t>36592919</t>
  </si>
  <si>
    <t>10.1016/j.scitotenv.2022.161263</t>
  </si>
  <si>
    <t xml:space="preserve">Elsevier </t>
  </si>
  <si>
    <t xml:space="preserve">Science of the Total Environment </t>
  </si>
  <si>
    <t>1879-1026</t>
  </si>
  <si>
    <t>The potential impact of future climate change on the production of a major food and cash crop in tropical (sub)montane homegardens</t>
  </si>
  <si>
    <t>Economic and Social Research Council (ESRC UKRI)</t>
  </si>
  <si>
    <t xml:space="preserve"> ES/P000673/1</t>
  </si>
  <si>
    <t>10.1007/s10530-022-02894-4</t>
  </si>
  <si>
    <t>Springer Nature</t>
  </si>
  <si>
    <t>Biological Invasions</t>
  </si>
  <si>
    <t>1573-1464</t>
  </si>
  <si>
    <t>Herbivory and functional traits suggest that enemy release is not an important mechanism driving invasion success of brown seaweeds</t>
  </si>
  <si>
    <t>Springer Compact agreement</t>
  </si>
  <si>
    <t>35378347</t>
  </si>
  <si>
    <t>10.1016/j.jenvman.2022.114950</t>
  </si>
  <si>
    <t xml:space="preserve">Journal of Environmental Management </t>
  </si>
  <si>
    <t>0301-4797</t>
  </si>
  <si>
    <t>Earth observation and geospatial data can predict the relative distribution of village level poverty in the Sundarban Biosphere Reserve, India</t>
  </si>
  <si>
    <t xml:space="preserve"> NE/S012478/1</t>
  </si>
  <si>
    <t xml:space="preserve"> S0301479722005230</t>
  </si>
  <si>
    <t>Elsevier Agreement</t>
  </si>
  <si>
    <t>10.1007/s10458-022-09579-1</t>
  </si>
  <si>
    <t>Autonomous Agents and Multi-Agent Systems</t>
  </si>
  <si>
    <t>1573-7454</t>
  </si>
  <si>
    <t>Automated privacy negotiations with preference uncertainty</t>
  </si>
  <si>
    <t>EP/K039989/1</t>
  </si>
  <si>
    <t>1807923</t>
  </si>
  <si>
    <t>35673586</t>
  </si>
  <si>
    <t>10.1007/s00348-022-03439-0</t>
  </si>
  <si>
    <t>Experiments in Fluids</t>
  </si>
  <si>
    <t>1432-1114</t>
  </si>
  <si>
    <t>Pollutant dispersion by tall buildings: laboratory experiments and Large-Eddy Simulation</t>
  </si>
  <si>
    <t>MR/S015566/1</t>
  </si>
  <si>
    <t>10.1177/14687941221098924</t>
  </si>
  <si>
    <t>SAGE</t>
  </si>
  <si>
    <t xml:space="preserve">Qualitative Research </t>
  </si>
  <si>
    <t>1741-3109</t>
  </si>
  <si>
    <t>Researching masculinities and food protein practices: A trio of more-than-human participatory workshops</t>
  </si>
  <si>
    <t>Arts &amp; Humanities Research Council (AHRC UKRI)</t>
  </si>
  <si>
    <t>AH/P009611/1</t>
  </si>
  <si>
    <t>SAGE agreement</t>
  </si>
  <si>
    <t>10.1016/j.bone.2022.116389</t>
  </si>
  <si>
    <t>Bone</t>
  </si>
  <si>
    <t>1873-2763</t>
  </si>
  <si>
    <t>From hurdle to springboard: The macrophage as target in biomaterial-based bone regeneration strategies</t>
  </si>
  <si>
    <t>MR/V00543X/1</t>
  </si>
  <si>
    <t>EP/S017054/1</t>
  </si>
  <si>
    <t>BB/P017711/1)</t>
  </si>
  <si>
    <t>10.1016/j.icarus.2023.115488</t>
  </si>
  <si>
    <t xml:space="preserve">Icarus </t>
  </si>
  <si>
    <t>1090-2643</t>
  </si>
  <si>
    <t>In-situ detection of Europa's water plumes is harder than previously thought</t>
  </si>
  <si>
    <t>NE/S007210/1</t>
  </si>
  <si>
    <t>10.1016/j.ymssp.2022.108974</t>
  </si>
  <si>
    <t>Mechanical Systems and Signal</t>
  </si>
  <si>
    <t>1096-1216</t>
  </si>
  <si>
    <t>Eigenvalue sensitivity minimisation for robust pole placement by the receptance method.</t>
  </si>
  <si>
    <t>EP/R006768/1.</t>
  </si>
  <si>
    <t>S0888327022001534</t>
  </si>
  <si>
    <t>10.1007/s10035-022-01263-1</t>
  </si>
  <si>
    <t>Granular Matter</t>
  </si>
  <si>
    <t>1434-7636</t>
  </si>
  <si>
    <t>Grain characterisation of fresh and used railway ballast</t>
  </si>
  <si>
    <t>EP/M025276</t>
  </si>
  <si>
    <t>10.1080/00221686.2023.2201210</t>
  </si>
  <si>
    <t>T&amp;F</t>
  </si>
  <si>
    <t>Journal of Hydraulic Research</t>
  </si>
  <si>
    <t>1814-2079</t>
  </si>
  <si>
    <t>Effects of reconstruction of variables on the accuracy and computational performance of upscaling solutions of the shallow water equations</t>
  </si>
  <si>
    <t>EP/L01582X/1</t>
  </si>
  <si>
    <t>T&amp;F agreement</t>
  </si>
  <si>
    <t>36082455</t>
  </si>
  <si>
    <t>10.1021/acsami.2c12174</t>
  </si>
  <si>
    <t>ACS Applied Materials &amp; Interfaces</t>
  </si>
  <si>
    <t>1944-8252</t>
  </si>
  <si>
    <t>Facilitating Uniform Large-scale MoS2, WS2 Monolayers and Their Heterostructures Through Van der Waals Epitax</t>
  </si>
  <si>
    <t>EP/M008487/1</t>
  </si>
  <si>
    <t>EP/N00762X/1</t>
  </si>
  <si>
    <t>10.1111/1365-2664.14387</t>
  </si>
  <si>
    <t>Journal of Applied Ecology</t>
  </si>
  <si>
    <t>1365-2664</t>
  </si>
  <si>
    <t>River infrastructure and the spread of freshwater invasive species: inferences from an experimentally-parameterised individual-based model</t>
  </si>
  <si>
    <t xml:space="preserve"> EP/L01582X/1</t>
  </si>
  <si>
    <t>Wiley agreement</t>
  </si>
  <si>
    <t>36449524</t>
  </si>
  <si>
    <t>10.1371/journal.pone.0259477</t>
  </si>
  <si>
    <t>PLOS</t>
  </si>
  <si>
    <t>PLOS ONE</t>
  </si>
  <si>
    <t>1932-6203</t>
  </si>
  <si>
    <t xml:space="preserve">Defining cardiac cell populations and relative cellular composition of the early fetal human heart
</t>
  </si>
  <si>
    <t>G1000406</t>
  </si>
  <si>
    <t>099175/Z/12/Z</t>
  </si>
  <si>
    <t>PLOS Agreement</t>
  </si>
  <si>
    <t>10.1093/gji/ggad078</t>
  </si>
  <si>
    <t>OUP</t>
  </si>
  <si>
    <t>Geophysical Journal International</t>
  </si>
  <si>
    <t>1365-246X</t>
  </si>
  <si>
    <t>Seismic Characterisation of a Fluid Escape Structure in the North Sea; the Scanner Pockmark Complex Area</t>
  </si>
  <si>
    <t>NE/N016130/1</t>
  </si>
  <si>
    <t>NE/N015762/1</t>
  </si>
  <si>
    <t>CC BY-NC</t>
  </si>
  <si>
    <t xml:space="preserve">OUP agreement </t>
  </si>
  <si>
    <t>10.1007/s11069-022-05617-z</t>
  </si>
  <si>
    <t>Natural Hazards</t>
  </si>
  <si>
    <t>1573-0840</t>
  </si>
  <si>
    <t>The temporal clustering of storm surge, wave height, and high sea level exceedances around the UK coastline</t>
  </si>
  <si>
    <t>NE/S010262/1</t>
  </si>
  <si>
    <t>10.1007/s10711-022-00702-w</t>
  </si>
  <si>
    <t>Geometriae Dedicata</t>
  </si>
  <si>
    <t>1572-9168</t>
  </si>
  <si>
    <t>Virtually special non-finitely presented groups via linear characters</t>
  </si>
  <si>
    <t>1949146</t>
  </si>
  <si>
    <t>10.1111/ffe.14036</t>
  </si>
  <si>
    <t>Fatigue &amp; Fracture of Engineering Materials &amp; Structures</t>
  </si>
  <si>
    <t>1460-2695</t>
  </si>
  <si>
    <t xml:space="preserve">Fatigue crack initiation and growth behaviour within varying notch geometries in the low-cycle fatigue regime for FV566 turbine blade material.
</t>
  </si>
  <si>
    <t xml:space="preserve"> EP/N509747/1</t>
  </si>
  <si>
    <t>10.1029/2022ja030628</t>
  </si>
  <si>
    <t>Journal of Geophysical Research: Space Physics</t>
  </si>
  <si>
    <t>2169-9402</t>
  </si>
  <si>
    <t>Fine-scale electric fields and Joule heating from observations of the Aurora</t>
  </si>
  <si>
    <t>NE/N004051/1</t>
  </si>
  <si>
    <t>NE/W003112/1</t>
  </si>
  <si>
    <t>10.1364/OL.478183</t>
  </si>
  <si>
    <t>Optica</t>
  </si>
  <si>
    <t>Optics Letters</t>
  </si>
  <si>
    <t>1539-4794</t>
  </si>
  <si>
    <t>Hollow-core fiber with stable propagation delay between −150°C and +60°C</t>
  </si>
  <si>
    <t>EP/P030181/1</t>
  </si>
  <si>
    <t>Optica agreement</t>
  </si>
  <si>
    <t>10.1029/2021JA029928</t>
  </si>
  <si>
    <t>Joint Cluster/Ground-based studies in the first twenty years of the Cluster mission</t>
  </si>
  <si>
    <t>Science and Technology Facilities Council (STFC UKRI)</t>
  </si>
  <si>
    <t>ST/R000719/1</t>
  </si>
  <si>
    <t>ST/V000942/1</t>
  </si>
  <si>
    <t>10.1007/s13347-022-00580-w</t>
  </si>
  <si>
    <t xml:space="preserve">Springer Nature </t>
  </si>
  <si>
    <t>Philosophy &amp; Technology</t>
  </si>
  <si>
    <t>2210-5441</t>
  </si>
  <si>
    <t>Minds in the Metaverse: Extended Cognition Meets Mixed Reality</t>
  </si>
  <si>
    <t>EP/S035362/1</t>
  </si>
  <si>
    <t>EUR</t>
  </si>
  <si>
    <t>29382329</t>
  </si>
  <si>
    <t>10.1038/s41433-022-02228-7</t>
  </si>
  <si>
    <t>Eye</t>
  </si>
  <si>
    <t>1476-5454</t>
  </si>
  <si>
    <t>The disparity between funding for eye research vs. the high cost of sight-loss in the UK</t>
  </si>
  <si>
    <t>Other</t>
  </si>
  <si>
    <t>UKRI QR Strategic Priorities Fund</t>
  </si>
  <si>
    <t>10.1016/j.physbeh.2023.114112</t>
  </si>
  <si>
    <t>Physiology &amp; Behavior</t>
  </si>
  <si>
    <t>1873-507X</t>
  </si>
  <si>
    <t>Cutaneous thermosensory mapping of the female breast and pelvis</t>
  </si>
  <si>
    <t>PhD Studentship</t>
  </si>
  <si>
    <t>10.1017/S1368980022002592</t>
  </si>
  <si>
    <t>Public Health Nutrition</t>
  </si>
  <si>
    <t>1475-2727</t>
  </si>
  <si>
    <t>Inequalities in energy drink consumption among UK adolescents: a mixed-methods study</t>
  </si>
  <si>
    <t>10.1364/OME.481901</t>
  </si>
  <si>
    <t xml:space="preserve">Optica </t>
  </si>
  <si>
    <t>Optical Materials Express</t>
  </si>
  <si>
    <t>2159-3930</t>
  </si>
  <si>
    <t>Investigation into the writing dynamics of planar Bragg gratings using pulsed 213 nm radiation</t>
  </si>
  <si>
    <t>EP/M013294/1, EP/M013243/1, EP/M024539/1</t>
  </si>
  <si>
    <t>Innovate UK (UKRI)</t>
  </si>
  <si>
    <t>Innovate UK (50414)</t>
  </si>
  <si>
    <t>10.1017/flo.2022.35</t>
  </si>
  <si>
    <t>Flow: Applications of Fluid Mechanics</t>
  </si>
  <si>
    <t>2633-4259</t>
  </si>
  <si>
    <t>Effect of aspect ratio on the propulsive performance of tandem flapping hydrofoils</t>
  </si>
  <si>
    <t>1789955</t>
  </si>
  <si>
    <t>10.1371/journal.pgph.0000258</t>
  </si>
  <si>
    <t>PLOS Global Public Health</t>
  </si>
  <si>
    <t>2767-3375</t>
  </si>
  <si>
    <t>Childhood overweight and obesity at the start of primary school: external validation of pregnancy and early-life prediction models</t>
  </si>
  <si>
    <t>WT101597MA</t>
  </si>
  <si>
    <t>MR/N024397/1</t>
  </si>
  <si>
    <t>CS/16/4/32482</t>
  </si>
  <si>
    <t>10.1016/j.patcog.2022.108687</t>
  </si>
  <si>
    <t>Pattern Recognition</t>
  </si>
  <si>
    <t>0031-3203</t>
  </si>
  <si>
    <t>Possibility results for graph clustering: A novel consistency axiom</t>
  </si>
  <si>
    <t>EP/N510129</t>
  </si>
  <si>
    <t>10.1017/jfm.2023.266</t>
  </si>
  <si>
    <t>Journal of Fluid Mechanics</t>
  </si>
  <si>
    <t>1469-7645</t>
  </si>
  <si>
    <t>Bubble collapse near porous plates</t>
  </si>
  <si>
    <t>EP/P012981/1</t>
  </si>
  <si>
    <t>10.1063/5.0129084</t>
  </si>
  <si>
    <t>AIP</t>
  </si>
  <si>
    <t>Physics of Plasmas</t>
  </si>
  <si>
    <t>1089-7674</t>
  </si>
  <si>
    <t>Hybrid simulations of the decay of reconnected structures downstream of the bow shock</t>
  </si>
  <si>
    <t>ST/T506424/1</t>
  </si>
  <si>
    <t>ST/V507064/1</t>
  </si>
  <si>
    <t>EP/G054950/1</t>
  </si>
  <si>
    <t xml:space="preserve">AIP agreement </t>
  </si>
  <si>
    <t>10.1016/j.molstruc.2023.134925</t>
  </si>
  <si>
    <t>Journal of Molecular Structure</t>
  </si>
  <si>
    <t>1872-8014</t>
  </si>
  <si>
    <t>Synthesis and properties of [NR4]3[SbS4] (R = Me, Et, n-Pr, n-Bu) and the crystal structures of [Nn-Bu4]3[SbS4]â6H2O and [Nn-Bu4]3[Sb(S2O3)3]Â·2THF</t>
  </si>
  <si>
    <t xml:space="preserve"> EP/P025137/1</t>
  </si>
  <si>
    <t>EP/N035437/1</t>
  </si>
  <si>
    <t>36529804</t>
  </si>
  <si>
    <t>10.1007/s40520-022-02322-6</t>
  </si>
  <si>
    <t>Aging Clinical and Experimental Research</t>
  </si>
  <si>
    <t>1720-8319</t>
  </si>
  <si>
    <t>Investigating the relationship between self-perception of fracture risk and prior fracture: findings from the hertfordshire cohort study</t>
  </si>
  <si>
    <t>MC_PC_21001</t>
  </si>
  <si>
    <t>MC_UU_12011/5</t>
  </si>
  <si>
    <t>ES/L002663/1</t>
  </si>
  <si>
    <t>10.1016/j.jretconser.2022.103145</t>
  </si>
  <si>
    <t>Journal of Retailing and Consumer Services</t>
  </si>
  <si>
    <t>1873-1384</t>
  </si>
  <si>
    <t>Understanding fraudulent returns and mitigation strategies in multichannel retailing</t>
  </si>
  <si>
    <t>ES/V015605/1</t>
  </si>
  <si>
    <t>36607896</t>
  </si>
  <si>
    <t>10.1371/journal.pone.0278873</t>
  </si>
  <si>
    <t xml:space="preserve">Investigating the influence of drone flight on the stability of cancer medicines
</t>
  </si>
  <si>
    <t>EP/V002619/1</t>
  </si>
  <si>
    <t>35819580</t>
  </si>
  <si>
    <t>10.1007/s13239-022-00625-3</t>
  </si>
  <si>
    <t>Cardiovascular Engineering and Technology</t>
  </si>
  <si>
    <t>1869-4098</t>
  </si>
  <si>
    <t>Investigating the Equivalent Plastic Strain in a Variable Ring Length and Strut Width Thin-Strut Bioresorbable Scaffold</t>
  </si>
  <si>
    <t>10.1016/j.bone.2023.116725</t>
  </si>
  <si>
    <t>Evaluation of two methods of bone age assessment in peripubertal children in Zimbabwe</t>
  </si>
  <si>
    <t>206764/Z/17/Z</t>
  </si>
  <si>
    <t xml:space="preserve"> U105960371</t>
  </si>
  <si>
    <t>206316_Z_17_Z</t>
  </si>
  <si>
    <t>10.1017/flo.2023.6</t>
  </si>
  <si>
    <t>Numerical study of the effect of sidewalls on shock train behaviour</t>
  </si>
  <si>
    <t>EP/P020259/1</t>
  </si>
  <si>
    <t>35978113</t>
  </si>
  <si>
    <t>10.1038/s41393-022-00841-7</t>
  </si>
  <si>
    <t>Spinal Cord</t>
  </si>
  <si>
    <t>1476-5624</t>
  </si>
  <si>
    <t>Continuous pressure monitoring of inpatient spinal cord injured patients: implications for pressure ulcer development</t>
  </si>
  <si>
    <t>EP/N02723X/1</t>
  </si>
  <si>
    <t>EP/M000303/1</t>
  </si>
  <si>
    <t>10.1039/D2RA03599E</t>
  </si>
  <si>
    <t>RSC</t>
  </si>
  <si>
    <t>RSC Advances</t>
  </si>
  <si>
    <t>2046-2069</t>
  </si>
  <si>
    <t>A SARS-Cov-2 sensor based on upconversion nanoparticles and graphene oxide</t>
  </si>
  <si>
    <t>BBSRC</t>
  </si>
  <si>
    <t>RSC agreement</t>
  </si>
  <si>
    <t>10.1007/s00186-022-00798-6</t>
  </si>
  <si>
    <t>Mathematical Methods of Operations Research</t>
  </si>
  <si>
    <t>1432-5217</t>
  </si>
  <si>
    <t>Bilevel hyperparameter optimization for support vector classification: theoretical analysis and a solution method</t>
  </si>
  <si>
    <t>EP/V049038/1</t>
  </si>
  <si>
    <t xml:space="preserve"> EP/N510129/1</t>
  </si>
  <si>
    <t>36209927</t>
  </si>
  <si>
    <t>10.1016/j.jhin.2022.09.020</t>
  </si>
  <si>
    <t>Journal of Hospital Infection</t>
  </si>
  <si>
    <t>0195-6701</t>
  </si>
  <si>
    <t>Sensitive microscopic quantification of surface bound prion infectivity for the assessment of surgical instrument decontamination procedures</t>
  </si>
  <si>
    <t xml:space="preserve">BB/F018215/1 </t>
  </si>
  <si>
    <t xml:space="preserve">Elsevier Agreement </t>
  </si>
  <si>
    <t>10.1016/j.jelechem.2023.117278</t>
  </si>
  <si>
    <t>Journal of Electroanalytical Chemistry</t>
  </si>
  <si>
    <t xml:space="preserve">1873-2569 </t>
  </si>
  <si>
    <t>Template-free nanostructured poly-3-hexylthiophene (P3HT) films via single pulse-nucleated electrodeposition</t>
  </si>
  <si>
    <t>EP/T026219/1</t>
  </si>
  <si>
    <t>10.1111/jomf.12853</t>
  </si>
  <si>
    <t>Journal of Marriage and Family</t>
  </si>
  <si>
    <t>1741-3737</t>
  </si>
  <si>
    <t>Making It Work: Fathers' Nonstandard Work Schedules and Parenting Activities</t>
  </si>
  <si>
    <t>ES/J019119/1</t>
  </si>
  <si>
    <t>ES/R003114/1</t>
  </si>
  <si>
    <t>800705867</t>
  </si>
  <si>
    <t>10.1016/j.gete.2022.100380</t>
  </si>
  <si>
    <t>Geomechanics for Energy and the Environment</t>
  </si>
  <si>
    <t>2352-3808</t>
  </si>
  <si>
    <t>Effect of soil saturation and grain size on coupled hydrothermal flow in fine sands based on X-ray CT imaging</t>
  </si>
  <si>
    <t xml:space="preserve"> EP/G036896/1</t>
  </si>
  <si>
    <t>36261315</t>
  </si>
  <si>
    <t>10.1002/ana.26536</t>
  </si>
  <si>
    <t>Annals of Neurology</t>
  </si>
  <si>
    <t>1531-8249</t>
  </si>
  <si>
    <t>Fewer COVID‐19 neurological complications with dexamethasone and remdesivir</t>
  </si>
  <si>
    <t>MC_PC_19059</t>
  </si>
  <si>
    <t>ISSF201902/3</t>
  </si>
  <si>
    <t>MC_PC_20029</t>
  </si>
  <si>
    <t>10.1016/j.actamat.2022.117932</t>
  </si>
  <si>
    <t>Acta Materialia</t>
  </si>
  <si>
    <t>1873-2453</t>
  </si>
  <si>
    <t>White etching bands formation mechanisms due to rolling contact fatigue</t>
  </si>
  <si>
    <t>EP/N509747/1</t>
  </si>
  <si>
    <t>10.1016/j.jsv.2022.116895</t>
  </si>
  <si>
    <t>Journal of Sound and Vibration</t>
  </si>
  <si>
    <t>0022-460X</t>
  </si>
  <si>
    <t>Active control of an acoustic black hole using a feedback strategy</t>
  </si>
  <si>
    <t>EP/S03661X/1</t>
  </si>
  <si>
    <t xml:space="preserve"> S0022460X22001353</t>
  </si>
  <si>
    <t>10.1364/AOP.470592</t>
  </si>
  <si>
    <t>Advances in Optics and Photonics</t>
  </si>
  <si>
    <t>1943-8206</t>
  </si>
  <si>
    <t>Loss in hollow core optical fibers: mechanisms, scaling rules and limits</t>
  </si>
  <si>
    <t>35581674</t>
  </si>
  <si>
    <t>10.1021/acs.jmedchem.2c00228</t>
  </si>
  <si>
    <t>Journal of Medicinal Chemistry</t>
  </si>
  <si>
    <t>1520-4804</t>
  </si>
  <si>
    <t>Biophysical Survey of Small Molecule -catenin Inhibitors: A Cautionary Tale</t>
  </si>
  <si>
    <t>MC_U105192713</t>
  </si>
  <si>
    <t>EP/K039466/1</t>
  </si>
  <si>
    <t>10.1002/anie.202203694</t>
  </si>
  <si>
    <t>Angewandte Chemie International Edition</t>
  </si>
  <si>
    <t>1521-3773</t>
  </si>
  <si>
    <t>Cathodic Radical Cyclisation of Aryl Halides Using a Strongly-Reducing Catalytic Mediator in Flow</t>
  </si>
  <si>
    <t>EP/P013341/1</t>
  </si>
  <si>
    <t>10.1111/ppa.13674</t>
  </si>
  <si>
    <t>Plant Pathology</t>
  </si>
  <si>
    <t>1365-3059</t>
  </si>
  <si>
    <t>The Impact of Xylem Geometry on Olive Cultivar Resistance to &lt;i&gt;Xylella fastidiosa&lt;/i&gt;: An Image‐based Study</t>
  </si>
  <si>
    <t xml:space="preserve"> NE/S00720/1</t>
  </si>
  <si>
    <t>PP-22-327.R1</t>
  </si>
  <si>
    <t>35570714</t>
  </si>
  <si>
    <t>10.1111/papt.12398</t>
  </si>
  <si>
    <t>Psychology and Psychotherapy: Theory, Research and Practice</t>
  </si>
  <si>
    <t>2044-8341</t>
  </si>
  <si>
    <t>Do emotion regulation strategies mediate the attachment–paranoia association? An experimental study of repeated attachment imagery priming and stress buffering</t>
  </si>
  <si>
    <t>ES/P000673/1</t>
  </si>
  <si>
    <t>10.1111/ggr.12452</t>
  </si>
  <si>
    <t>Geostandards and Geoanalytical Research</t>
  </si>
  <si>
    <t>1751-908X</t>
  </si>
  <si>
    <t>Determination of Ultra‐Trace Au, Ag, As, Pt and Re Mass Fractions in Volcanic Glasses and Rock Powders by LA‐ICP‐MS</t>
  </si>
  <si>
    <t>EP/T011548/1</t>
  </si>
  <si>
    <t>800767390</t>
  </si>
  <si>
    <t xml:space="preserve">Wiley Agreement </t>
  </si>
  <si>
    <t xml:space="preserve"> Biomaterials Advances </t>
  </si>
  <si>
    <t>2772-9508</t>
  </si>
  <si>
    <t>Rapid fabrication and screening of tailored functional 3D biomaterials: Validation in bone tissue repair – Part II</t>
  </si>
  <si>
    <t xml:space="preserve"> MR/R015651/1 &amp; MR/L012626/1</t>
  </si>
  <si>
    <t xml:space="preserve"> S2772950822005271</t>
  </si>
  <si>
    <t>10.1039/D2TA02420A</t>
  </si>
  <si>
    <t>Journal of Materials Chemistry A</t>
  </si>
  <si>
    <t>2050-7496</t>
  </si>
  <si>
    <t>Li nucleation on the graphite anode under potential control in Li-ion batteries</t>
  </si>
  <si>
    <t>EP/P022030/1</t>
  </si>
  <si>
    <t>EP/S003053/1</t>
  </si>
  <si>
    <t>EP/P020194/1</t>
  </si>
  <si>
    <t>10.1007/s11440-023-01879-4</t>
  </si>
  <si>
    <t>Acta Geotechnica</t>
  </si>
  <si>
    <t>1861-1133</t>
  </si>
  <si>
    <t xml:space="preserve">Recovering shear stiffness degradation curves from classification data with a neural network approach
</t>
  </si>
  <si>
    <t>EP/S000747/1</t>
  </si>
  <si>
    <t>Springer Compact Agreement</t>
  </si>
  <si>
    <t>10.1177/14644207231151635</t>
  </si>
  <si>
    <t>Proceedings of the Institution of Mechanical Engineers, Part L: Journal of Materials: Design and Applications</t>
  </si>
  <si>
    <t>2041-3076</t>
  </si>
  <si>
    <t>Novel wavy surface design for enhanced frame anchoring performance in the exchangeable transcatheter aortic valve implantation procedure</t>
  </si>
  <si>
    <t>EP/S030182/1</t>
  </si>
  <si>
    <t>10.1007/s00348-023-03577-z</t>
  </si>
  <si>
    <t>Data-driven determination of low-frequency dipole noise mechanisms in stalled airfoils</t>
  </si>
  <si>
    <t>EP/R010900/1</t>
  </si>
  <si>
    <t>10.1016/j.ijhcs.2022.102941</t>
  </si>
  <si>
    <t>International Journal of Human-Computer Studies</t>
  </si>
  <si>
    <t>1071-5819</t>
  </si>
  <si>
    <t>How the different explanation classes impact trust calibration: The case of clinical decision support systems</t>
  </si>
  <si>
    <t xml:space="preserve"> EP/ V00784X/1</t>
  </si>
  <si>
    <t>10.1080/23789689.2022.2082644</t>
  </si>
  <si>
    <t>Sustainable and Resilient Infrastructure</t>
  </si>
  <si>
    <t>2378-9697</t>
  </si>
  <si>
    <t>Nonlinear seismic fragility analysis of a resilient precast post-tensioned segmental bridge pier</t>
  </si>
  <si>
    <t>EP/R039178/1</t>
  </si>
  <si>
    <t>10.1016/j.devcel.2022.07.015</t>
  </si>
  <si>
    <t>Developmental Cell</t>
  </si>
  <si>
    <t>1878-1551</t>
  </si>
  <si>
    <t>The spatiotemporal dynamics of microglia across the human lifespan</t>
  </si>
  <si>
    <t>MR/P024572/1</t>
  </si>
  <si>
    <t>10.1364/OE.473887</t>
  </si>
  <si>
    <t>Optics Express</t>
  </si>
  <si>
    <t>1094-4087</t>
  </si>
  <si>
    <t>Sub-ppm gas phase Raman spectroscopy in an anti-resonant hollow core fiber</t>
  </si>
  <si>
    <t>10.1002/rcm.9533</t>
  </si>
  <si>
    <t>Rapid Communications in Mass Spectrometry</t>
  </si>
  <si>
    <t>1097-0231</t>
  </si>
  <si>
    <t>Laser ablation mass spectrometry blast through detection in R</t>
  </si>
  <si>
    <t>37100381</t>
  </si>
  <si>
    <t>10.1016/j.neuropharm.2023.109562</t>
  </si>
  <si>
    <t>Neuropharmacology</t>
  </si>
  <si>
    <t>0028-3908</t>
  </si>
  <si>
    <t>Characterizing the metabolomic signature of attention-deficit hyperactivity disorder in twins</t>
  </si>
  <si>
    <t xml:space="preserve"> BB/W00139X/1</t>
  </si>
  <si>
    <t xml:space="preserve"> MR/W003597/1</t>
  </si>
  <si>
    <t>BB/N005953/1</t>
  </si>
  <si>
    <t>10.1016/j.molstruc.2022.133268</t>
  </si>
  <si>
    <t>0022-2860</t>
  </si>
  <si>
    <t>Synthesis and properties of a new nine-membered triphospha-macrocyclic complex via a manganese(I) tricarbonyl template</t>
  </si>
  <si>
    <t>10.1016/j.revpalbo.2022.104788</t>
  </si>
  <si>
    <t>Review of Palaeobotany and Palynology</t>
  </si>
  <si>
    <t>1879-0615</t>
  </si>
  <si>
    <t>Historic palaeobotanical collection reveals in situ microspores and pollen from Early Carboniferous (Tournaisian) ovules from the Ballagan Formation of Scotland</t>
  </si>
  <si>
    <t>NE/J021091/1</t>
  </si>
  <si>
    <t>NE/J022713/1</t>
  </si>
  <si>
    <t>NE/J021067/1</t>
  </si>
  <si>
    <t>35695284</t>
  </si>
  <si>
    <t>10.1177/19322968221103561</t>
  </si>
  <si>
    <t>Journal of Diabetes Science and Technology</t>
  </si>
  <si>
    <t>1932-2968</t>
  </si>
  <si>
    <t>Explainable Machine Learning for Real-Time Hypoglycemia and Hyperglycemia Prediction and Personalized Control Recommendations</t>
  </si>
  <si>
    <t xml:space="preserve"> UKRI Trustworthy Autonomous Systems Hub</t>
  </si>
  <si>
    <t>10.1002/aelm.202200312</t>
  </si>
  <si>
    <t>Advanced Electronic Materials</t>
  </si>
  <si>
    <t>2199-160X</t>
  </si>
  <si>
    <t>Back-end-of-line SiC based memristor for resistive memory and artificial synapse</t>
  </si>
  <si>
    <t>ICASE studentship 16000087</t>
  </si>
  <si>
    <t>10.1063/5.0138146</t>
  </si>
  <si>
    <t>The Journal of Chemical Physics</t>
  </si>
  <si>
    <t>1089-7690</t>
  </si>
  <si>
    <t>The Aharonov-Anandan phase and geometric double-quantum excitation in strongly-coupled nuclear spin pairs</t>
  </si>
  <si>
    <t>EP/V055593/1</t>
  </si>
  <si>
    <t>10.1007/s11191-022-00359-7</t>
  </si>
  <si>
    <t>Science &amp; Education</t>
  </si>
  <si>
    <t>1573-1901</t>
  </si>
  <si>
    <t>Preservice Elementary Teachers' Socioscientific Reasoning During a Decision-Making Activity in the Context of COVID-19</t>
  </si>
  <si>
    <t>ES/W010917/1</t>
  </si>
  <si>
    <t>10.1111/hequ.12415</t>
  </si>
  <si>
    <t>Higher Education Quarterly</t>
  </si>
  <si>
    <t>1468-2273</t>
  </si>
  <si>
    <t>Graduating in uncertain times: the impact of Covid-19 on recent graduate career prospects, trajectories and outcomes</t>
  </si>
  <si>
    <t>ES/V015761/1</t>
  </si>
  <si>
    <t>HEQU-Aug-22-0195.R1</t>
  </si>
  <si>
    <t>10.1111/ffe.13734</t>
  </si>
  <si>
    <t>Modeling of crack path in layered architectures composed of dissimilar materials</t>
  </si>
  <si>
    <t>EP/M50662X/1</t>
  </si>
  <si>
    <t>800709091</t>
  </si>
  <si>
    <t>10.1016/j.isprsjprs.2022.03.015</t>
  </si>
  <si>
    <t>ISPRS Journal of Photogrammetry and Remote Sensing Article Publishing Charge</t>
  </si>
  <si>
    <t>0924-2716</t>
  </si>
  <si>
    <t>Deep residential representations: Using unsupervised learning to unlock elevation data for geo-demographic prediction</t>
  </si>
  <si>
    <t>10.1016/j.jsv.2022.117306</t>
  </si>
  <si>
    <t>1095-8568</t>
  </si>
  <si>
    <t>Acoustic radiation characteristics of cutoff modes from ducts</t>
  </si>
  <si>
    <t>10.1080/01605682.2022.2096497</t>
  </si>
  <si>
    <t>Journal of the Operational Research Society</t>
  </si>
  <si>
    <t>1476-9360</t>
  </si>
  <si>
    <t>Choosing where to set the threshold between low- and high-risk patients: Evaluating a classification tool within a simulation</t>
  </si>
  <si>
    <t>PhD studentship</t>
  </si>
  <si>
    <t>10.1007/s00339-022-05698-4</t>
  </si>
  <si>
    <t>Applied Physics A</t>
  </si>
  <si>
    <t>1432-0630</t>
  </si>
  <si>
    <t>Effect of laser repetition rate on the growth of Sc2O3 via pulsed laser deposition</t>
  </si>
  <si>
    <t>EP/N018281/1</t>
  </si>
  <si>
    <t>EP/P027644/1</t>
  </si>
  <si>
    <t>EP/T517859/1</t>
  </si>
  <si>
    <t>10.1007/s11081-022-09736-1</t>
  </si>
  <si>
    <t>Optimization and Engineering</t>
  </si>
  <si>
    <t>1573-2924</t>
  </si>
  <si>
    <t>Levenberg–Marquardt method and partial exact penalty parameter selection in bilevel optimization</t>
  </si>
  <si>
    <t>36781174</t>
  </si>
  <si>
    <t>10.1111/joa.13837</t>
  </si>
  <si>
    <t>Journal of Anatomy</t>
  </si>
  <si>
    <t>1469-7580</t>
  </si>
  <si>
    <t>Modified skulls but conservative brains? The palaeoneurology and endocranial anatomy of baryonychine dinosaurs (Theropoda: Spinosauridae)</t>
  </si>
  <si>
    <t>EP2283360</t>
  </si>
  <si>
    <t>10.1016/j.oceaneng.2023.114327</t>
  </si>
  <si>
    <t>Ocean Engineering</t>
  </si>
  <si>
    <t>1873-5258</t>
  </si>
  <si>
    <t>Anchor geotechnics for floating offshore wind: Current technologies and future innovations</t>
  </si>
  <si>
    <t>10.1016/j.compgeo.2023.105367</t>
  </si>
  <si>
    <t>Computers and Geotechnics</t>
  </si>
  <si>
    <t>1873-7633</t>
  </si>
  <si>
    <t>Numerical modelling of plate anchors under sustained load: the enhancement of capacity from consolidation</t>
  </si>
  <si>
    <t>10.1007/s10494-023-00415-4</t>
  </si>
  <si>
    <t>Flow, Turbulence and Combustion</t>
  </si>
  <si>
    <t>1573-1987</t>
  </si>
  <si>
    <t xml:space="preserve">On the Co-existence of Transonic Buffet and Separation-Bubble Modes for the OALT25 Laminar-Flow Wing Section
</t>
  </si>
  <si>
    <t>EP/R037027/1</t>
  </si>
  <si>
    <t>10.1111/jomf.12906</t>
  </si>
  <si>
    <t>For Better or Worse: Economic Strain, Furlough and Relationship Quality during the Covid-19 Lockdown</t>
  </si>
  <si>
    <t>ES/R009139/1</t>
  </si>
  <si>
    <t xml:space="preserve">10.1007/s00348-020-2916-x </t>
  </si>
  <si>
    <t xml:space="preserve">Experiments in Fluids </t>
  </si>
  <si>
    <t xml:space="preserve">Comparison between object plane and image plane cross-correlation for stereoscopic PIV in the presence of pixel locking </t>
  </si>
  <si>
    <t>EP/L006383/1</t>
  </si>
  <si>
    <t>10.1039/d2dt03307k</t>
  </si>
  <si>
    <t>Dalton Transactions</t>
  </si>
  <si>
    <t>1477-9234</t>
  </si>
  <si>
    <t>Solvothermal synthesis of nanoscale BaTiO3 in benzyl alcohol–water mixtures and effects of manganese oxide coating to enhance the PTCR effect†</t>
  </si>
  <si>
    <t>EP/R021295/1</t>
  </si>
  <si>
    <t>EP/N024303/1</t>
  </si>
  <si>
    <t>10.1080/10447318.2022.2108961</t>
  </si>
  <si>
    <t>International Journal of Human–Computer Interaction</t>
  </si>
  <si>
    <t>1532-7590</t>
  </si>
  <si>
    <t>Trustworthy UAV relationships: Applying the Schema Action World taxonomy to UAVs and UAV swarm operations</t>
  </si>
  <si>
    <t>EP/V00784X/1</t>
  </si>
  <si>
    <t>35821656</t>
  </si>
  <si>
    <t>10.1177/09544119221110712</t>
  </si>
  <si>
    <t>Proceedings of the Institution of Mechanical Engineers, Part H: Journal of Engineering in Medicine</t>
  </si>
  <si>
    <t>2041-3033</t>
  </si>
  <si>
    <t>Analysis of lower limb prosthetic socket interface based on stress and motion measurements</t>
  </si>
  <si>
    <t>SAGE Agreement</t>
  </si>
  <si>
    <t>10.1111/jvs.13147</t>
  </si>
  <si>
    <t>Journal of Vegetation Science</t>
  </si>
  <si>
    <t>1654-1103</t>
  </si>
  <si>
    <t>The spatio‐temporal distribution of pollen traits related to dispersal and desiccation tolerance in Canarian laurel forest</t>
  </si>
  <si>
    <t>NE/T009373/1</t>
  </si>
  <si>
    <t>4365/5337</t>
  </si>
  <si>
    <t>JVS-RES-06053.R2</t>
  </si>
  <si>
    <t>10.1080/1369183X.2023.2191160</t>
  </si>
  <si>
    <t>Journal of Ethnic and Migration Studies</t>
  </si>
  <si>
    <t>1469-9451</t>
  </si>
  <si>
    <t>Securitisation, Humanitarian Responses and the Erosion of Everyday Rights of Displaced Venezuelan Women in Brazil</t>
  </si>
  <si>
    <t>ES/T00441X/1</t>
  </si>
  <si>
    <t xml:space="preserve">T&amp;F agreement </t>
  </si>
  <si>
    <t xml:space="preserve"> 10.1016/j.polgeo.2023.102863</t>
  </si>
  <si>
    <t>Political Geography</t>
  </si>
  <si>
    <t>1873-5096</t>
  </si>
  <si>
    <t>What is the geography of trust? The urban-rural trust gap in global perspective</t>
  </si>
  <si>
    <t>ES/S009809/1</t>
  </si>
  <si>
    <t>10.1017/flo.2022.11</t>
  </si>
  <si>
    <t>Effects of a trailing-edge flap on stall-cell characteristics of a NACA0012 wing</t>
  </si>
  <si>
    <t>10.1016/j.coastaleng.2022.104241</t>
  </si>
  <si>
    <t>Coastal Engineering</t>
  </si>
  <si>
    <t>1872-7379</t>
  </si>
  <si>
    <t xml:space="preserve">Comparison of deep-water-parameter-based wave overtopping with wirewall field measurements and social media reports at Crosby (UK)
</t>
  </si>
  <si>
    <t>NE/R014019/1</t>
  </si>
  <si>
    <t>10.1007/s10489-022-03593-2</t>
  </si>
  <si>
    <t>Applied Intelligence</t>
  </si>
  <si>
    <t>1573-7497</t>
  </si>
  <si>
    <t>Efficient and adaptive incentive selection for crowdsourcing contests</t>
  </si>
  <si>
    <t>EP/V022067/1</t>
  </si>
  <si>
    <t>10.1016/j.jmr.2023.107478</t>
  </si>
  <si>
    <t xml:space="preserve"> Journal of Magnetic Resonance</t>
  </si>
  <si>
    <t xml:space="preserve">1096-0856 </t>
  </si>
  <si>
    <t>Simulation and design of shaped pulses beyond the piecewise- constant approximation</t>
  </si>
  <si>
    <t xml:space="preserve"> EP/W020343/1</t>
  </si>
  <si>
    <t>36826528</t>
  </si>
  <si>
    <t>10.1007/s00787-023-02175-y</t>
  </si>
  <si>
    <t>European Child &amp; Adolescent Psychiatry</t>
  </si>
  <si>
    <t>1435-165X</t>
  </si>
  <si>
    <t>The bidirectional relationship between head injuries and conduct problems: longitudinal modelling of a population-based birth cohort study</t>
  </si>
  <si>
    <t>10.1007/s10853-022-08120-9</t>
  </si>
  <si>
    <t>Journal of Materials Science</t>
  </si>
  <si>
    <t>1573-4803</t>
  </si>
  <si>
    <t>Microstructural and oxidation effects on fatigue crack initiation mechanisms in a turbine disc alloy</t>
  </si>
  <si>
    <t>EP/M000710/1</t>
  </si>
  <si>
    <t>10.1016/j.marchem.2023.104230</t>
  </si>
  <si>
    <t>Marine Chemistry</t>
  </si>
  <si>
    <t>1872-7581</t>
  </si>
  <si>
    <t>Continued glacial retreat linked to changing macronutrient supply along the West Antarctic Peninsula</t>
  </si>
  <si>
    <t>NE/P017630/1</t>
  </si>
  <si>
    <t>36245707</t>
  </si>
  <si>
    <t>10.1002/adom.202201326</t>
  </si>
  <si>
    <t>Advanced Optical Materials</t>
  </si>
  <si>
    <t>2195-1071</t>
  </si>
  <si>
    <t>Room Temperature Phase Transition of W-doped VO2 by Atomic Layer Deposition on 200 mm Si Wafers and Flexible Substrates</t>
  </si>
  <si>
    <t>EP/M009122/1</t>
  </si>
  <si>
    <t>adom.202201326</t>
  </si>
  <si>
    <t>36763513</t>
  </si>
  <si>
    <t>10.1097/PXR.0000000000000222</t>
  </si>
  <si>
    <t>LWW</t>
  </si>
  <si>
    <t>Prosthetics and Orthotics International</t>
  </si>
  <si>
    <t>1746-1553</t>
  </si>
  <si>
    <t>Mechanical testing of transtibial prosthetic sockets: a discussion paper from the American Orthotic &amp; Prosthetic Association Socket Guidance Workgroup</t>
  </si>
  <si>
    <t>Innovate UK - 10014827</t>
  </si>
  <si>
    <t>WK 2023</t>
  </si>
  <si>
    <t>Wolters Kluwer</t>
  </si>
  <si>
    <t>10.1016/j.optmat.2022.113133</t>
  </si>
  <si>
    <t>Optical Materials</t>
  </si>
  <si>
    <t>1873-1252</t>
  </si>
  <si>
    <t>Flexible photonics in low stiffness doped silica for use in fibre reinforced polymer composite materials</t>
  </si>
  <si>
    <t xml:space="preserve"> EP/V053213/1</t>
  </si>
  <si>
    <t>EP/P006701/1</t>
  </si>
  <si>
    <t>10.1111/ijmr.12312</t>
  </si>
  <si>
    <t>International Journal of Management Reviews</t>
  </si>
  <si>
    <t>1468-2370</t>
  </si>
  <si>
    <t>The Relevance and Impact of Business Schools: In Search of a Holistic View</t>
  </si>
  <si>
    <t>800767642</t>
  </si>
  <si>
    <t>10.1016/j.electacta.2022.141674</t>
  </si>
  <si>
    <t>Electrochimica Acta</t>
  </si>
  <si>
    <t>0013-4686</t>
  </si>
  <si>
    <t>Template-free electrochemical deposition of tellurium nanowires with eutectic solvents</t>
  </si>
  <si>
    <t xml:space="preserve"> EP/T026219/1</t>
  </si>
  <si>
    <t>10.1364/OE.481090</t>
  </si>
  <si>
    <t>Optica Publishing Group</t>
  </si>
  <si>
    <t>Experimental investigation of BDFA-based O-band direct-detection transmission using an optical recirculating loop</t>
  </si>
  <si>
    <t>EP/P030181/1, EP/P003990/1, EP/S002871/1</t>
  </si>
  <si>
    <t>10.1016/j.oceaneng.2022.112739</t>
  </si>
  <si>
    <t>Elastomeric sandpaper replicas as model systems for investigating elasticity, roughness and associated drag in a marine biofilm flow cell</t>
  </si>
  <si>
    <t>EP/R513325/1</t>
  </si>
  <si>
    <t xml:space="preserve"> 01POC18032</t>
  </si>
  <si>
    <t>10.1007/s00146-022-01481-4</t>
  </si>
  <si>
    <t>AI &amp; Society</t>
  </si>
  <si>
    <t>1435-5655</t>
  </si>
  <si>
    <t>Responsibility of AI systems</t>
  </si>
  <si>
    <t>35976731</t>
  </si>
  <si>
    <t>10.1021/acs.jpcb.2c03575</t>
  </si>
  <si>
    <t>The Journal of Physical Chemistry B</t>
  </si>
  <si>
    <t>1520-5207</t>
  </si>
  <si>
    <t>Theory And Simulation Framework for the Relaxation of Nuclear Spin Order in Porous Media</t>
  </si>
  <si>
    <t>EP/P030491/1</t>
  </si>
  <si>
    <t>EP/T02593X/1</t>
  </si>
  <si>
    <t>10.1007/s11590-022-01948-9</t>
  </si>
  <si>
    <t>Optimization Letters</t>
  </si>
  <si>
    <t>1862-4480</t>
  </si>
  <si>
    <t>Extension of the value function reformulation to multiobjective bilevel optimization</t>
  </si>
  <si>
    <t>EP/N510129/1</t>
  </si>
  <si>
    <t>10.1016/j.anbehav.2022.07.005</t>
  </si>
  <si>
    <t xml:space="preserve"> Animal Behaviour</t>
  </si>
  <si>
    <t>1095-8282</t>
  </si>
  <si>
    <t>Personality-dependent passage behaviour of an aquatic invasive species at a barrier to dispersal</t>
  </si>
  <si>
    <t>35609218</t>
  </si>
  <si>
    <t>10.1021/acs.nanolett.1c04900</t>
  </si>
  <si>
    <t>Nano Letters</t>
  </si>
  <si>
    <t>1530-6992</t>
  </si>
  <si>
    <t>Optical Control of Nanomechanical Brownian Motion Eigenfrequencies in Metamaterials</t>
  </si>
  <si>
    <t>EP/T02643X/1</t>
  </si>
  <si>
    <t xml:space="preserve"> 10.1016/j.gca.2023.04.011</t>
  </si>
  <si>
    <t>Geochimica et Cosmochimica Acta</t>
  </si>
  <si>
    <t>1872-9533</t>
  </si>
  <si>
    <t>Geochemical responses of scleractinian corals to nutrient stress</t>
  </si>
  <si>
    <t>NE/T001364/1</t>
  </si>
  <si>
    <t>S0016703723001813</t>
  </si>
  <si>
    <t>Elsevier Agreememt</t>
  </si>
  <si>
    <t>10.1016/j.enconman.2022.115598</t>
  </si>
  <si>
    <t>Energy Conversion and Management</t>
  </si>
  <si>
    <t>1879-2227</t>
  </si>
  <si>
    <t>Floating Solar PV to Reduce Water Evaporation in Water Stressed Regions and Powering Water Pumping: Case Study Jordan</t>
  </si>
  <si>
    <t>EP/R030391/1</t>
  </si>
  <si>
    <t>10.1007/s10825-022-01988-5</t>
  </si>
  <si>
    <t>Journal of Computational Electronics</t>
  </si>
  <si>
    <t>1572-8137</t>
  </si>
  <si>
    <t>IonMonger 2.0: software for free, fast and versatile simulation of current, voltage and impedance response of planar perovskite solar cells</t>
  </si>
  <si>
    <t>EP/V520056/1</t>
  </si>
  <si>
    <t xml:space="preserve"> EP/L01551X/1</t>
  </si>
  <si>
    <t>35796525</t>
  </si>
  <si>
    <t>10.1177/17579139221106337</t>
  </si>
  <si>
    <t>Perspectives in Public Health</t>
  </si>
  <si>
    <t>1757-9147</t>
  </si>
  <si>
    <t>How do local authority plans to tackle obesity reflect systems thinking?</t>
  </si>
  <si>
    <t>MC_UU_12011/4</t>
  </si>
  <si>
    <t>RG/15/17/3174</t>
  </si>
  <si>
    <t>10.1016/j.ymssp.2023.110158</t>
  </si>
  <si>
    <t xml:space="preserve">Mechanical Systems and Signal Processing </t>
  </si>
  <si>
    <t>Maps unlock the full dynamics of targeted energy transfer via a vibro-impact nonlinear energy sink</t>
  </si>
  <si>
    <t>EP/V034391/1</t>
  </si>
  <si>
    <t>35991120</t>
  </si>
  <si>
    <t>10.1021/acsestengg.1c00492</t>
  </si>
  <si>
    <t>ACS ES&amp;T Engineering</t>
  </si>
  <si>
    <t>2690-0645</t>
  </si>
  <si>
    <t>Projected increases in precipitation are expected to reduce nitrogen use efficiency and alter optimal fertilisation timings in agriculture in the South East of England</t>
  </si>
  <si>
    <t>BB/L025620/</t>
  </si>
  <si>
    <t>BB/N013468/</t>
  </si>
  <si>
    <t>BB/P004180/1</t>
  </si>
  <si>
    <t>36660852</t>
  </si>
  <si>
    <t>10.1177/07334648231153385</t>
  </si>
  <si>
    <t>Journal of Applied Gerontology</t>
  </si>
  <si>
    <t>1552-4523</t>
  </si>
  <si>
    <t>Has COVID-19 been the great leveller? The changing use of intergenerational digital communications amongst older people in England during the pandemic</t>
  </si>
  <si>
    <t>ES/K007394/1</t>
  </si>
  <si>
    <t xml:space="preserve"> ES/W002116/1</t>
  </si>
  <si>
    <t xml:space="preserve">SAGE agreement </t>
  </si>
  <si>
    <t>10.1016/j.apergo.2023.104014</t>
  </si>
  <si>
    <t>Applied Ergonomics</t>
  </si>
  <si>
    <t>1872-9126</t>
  </si>
  <si>
    <t>A new approach for training needs analysis: A case study using an automated vehicle</t>
  </si>
  <si>
    <t>2720.00</t>
  </si>
  <si>
    <t>10.1016/j.marpetgeo.2022.105690</t>
  </si>
  <si>
    <t>Marine and Petroleum Geology</t>
  </si>
  <si>
    <t>1873-4073</t>
  </si>
  <si>
    <t>Seismic characterization and modelling of the gas hydrate system in the northern Bay of Bengal, offshore Bangladesh</t>
  </si>
  <si>
    <t>NE/R000123/1</t>
  </si>
  <si>
    <t>10.1007/s10494-023-00419-0</t>
  </si>
  <si>
    <t>Aerodynamics and Wake Flow Characteristics of a Four-Cylinder Cluster</t>
  </si>
  <si>
    <t>EP/V010514/1</t>
  </si>
  <si>
    <t>EP/D44073/1</t>
  </si>
  <si>
    <t>EP/G06958/1</t>
  </si>
  <si>
    <t xml:space="preserve">Springer Compact </t>
  </si>
  <si>
    <t xml:space="preserve">10.1002/admt.202200505 </t>
  </si>
  <si>
    <t>Advanced Materials Technologies</t>
  </si>
  <si>
    <t>2365-709X</t>
  </si>
  <si>
    <t>Improved performance of biohybrid muscle-based bio-bots doped with piezoelectric boron</t>
  </si>
  <si>
    <t xml:space="preserve"> MR/S032711/1</t>
  </si>
  <si>
    <t>17509048</t>
  </si>
  <si>
    <t>10.1016/j.jpdc.2022.07.001</t>
  </si>
  <si>
    <t>Journal of Parallel and Distributed Computing A</t>
  </si>
  <si>
    <t>0743-7315</t>
  </si>
  <si>
    <t>Asynchronous Simulated Annealing on the Placement Problem: A Beneficial Race Condition</t>
  </si>
  <si>
    <t>EP/N031768/1</t>
  </si>
  <si>
    <t xml:space="preserve">Elsevier agreement </t>
  </si>
  <si>
    <t>10.1016/j.pce.2022.103155</t>
  </si>
  <si>
    <t>Physics and Chemistry of the Earth</t>
  </si>
  <si>
    <t>1474-7065</t>
  </si>
  <si>
    <t>Water policy and resilience of potable water infrastructure to climate risks in rural Malawi</t>
  </si>
  <si>
    <t>NE/J002267-1</t>
  </si>
  <si>
    <t>10.1016/j.electacta.2022.140720</t>
  </si>
  <si>
    <t>0013-468</t>
  </si>
  <si>
    <t>Diffusion in Weakly Coordinating Solvents</t>
  </si>
  <si>
    <t>10.1017/S0047279422001015</t>
  </si>
  <si>
    <t>Journal of Social Policy</t>
  </si>
  <si>
    <t>1469-7823</t>
  </si>
  <si>
    <t>Charities' income during the COVID-19 pandemic: administrative evidence for England and Wales</t>
  </si>
  <si>
    <t>ES/V004859/1</t>
  </si>
  <si>
    <t>36723113</t>
  </si>
  <si>
    <t>10.1039/D2DT03687H</t>
  </si>
  <si>
    <t xml:space="preserve">Synthesis, spectroscopic and structural properties of Sn(II) and Pb(II) triflate complexes with soft phosphine and arsine coordination
</t>
  </si>
  <si>
    <t>10.1007/s11222-022-10152-9</t>
  </si>
  <si>
    <t>Statistics and Computing</t>
  </si>
  <si>
    <t>1573-1375</t>
  </si>
  <si>
    <t>Proximal nested sampling for high-dimensional Bayesian model selection</t>
  </si>
  <si>
    <t>EP/T007346/1</t>
  </si>
  <si>
    <t>EP/W007673/1</t>
  </si>
  <si>
    <t>10.1002/jbmr.4727</t>
  </si>
  <si>
    <t>Longitudinal change in bone density, geometry and estimated bone strength in older men and women from The Gambia: Findings from The Gambian Bone and Muscle Aging Study (GamBAS)</t>
  </si>
  <si>
    <t>M22030184.R2</t>
  </si>
  <si>
    <t>10.1016/j.ijnurstu.2022.104326</t>
  </si>
  <si>
    <t>International Journal of Nursing Studies</t>
  </si>
  <si>
    <t>1873-491X</t>
  </si>
  <si>
    <t>Barriers and facilitators to reporting medical device-related pressure ulcers: a qualitative exploration of international practice.</t>
  </si>
  <si>
    <t>35398588</t>
  </si>
  <si>
    <t>10.1016/j.bone.2022.116415</t>
  </si>
  <si>
    <t>Is the skull responsive to bone mineralisation stimuli in children?</t>
  </si>
  <si>
    <t>MC_PC_21003</t>
  </si>
  <si>
    <t>BB/P028179/1</t>
  </si>
  <si>
    <t>10.1080/09546553.2022.2069935</t>
  </si>
  <si>
    <t>Terrorism and Political Violence</t>
  </si>
  <si>
    <t>1556-1836</t>
  </si>
  <si>
    <t>The Class Conflict Rises When You Turn Up the Heat: An Interdisciplinary Examination of the Relationship between Climate Change and Left-Wing Terrorist Recruitment</t>
  </si>
  <si>
    <t>EP/LO16117/1</t>
  </si>
  <si>
    <t>10.1007/s10236-022-01511-1</t>
  </si>
  <si>
    <t>Ocean Dynamics</t>
  </si>
  <si>
    <t>1616-7228</t>
  </si>
  <si>
    <t>Physical drivers of pelagic sargassum bloom interannual variability
in the Central West Atlantic over 2010–2020</t>
  </si>
  <si>
    <t>ES/T002964/1</t>
  </si>
  <si>
    <t>36810878</t>
  </si>
  <si>
    <t>10.1111/1471-0528.17436</t>
  </si>
  <si>
    <t>BJOG: An International Journal of Obstetrics and Gynaecology</t>
  </si>
  <si>
    <t>1471-0528</t>
  </si>
  <si>
    <t>Women's preconception health in England: a report card based on cross‐sectional analysis of national maternity services data 2018/19</t>
  </si>
  <si>
    <t>10.1016/j.jocs.2022.101883</t>
  </si>
  <si>
    <t>Journal of Computational Science</t>
  </si>
  <si>
    <t>1877-7511</t>
  </si>
  <si>
    <t>An improved numerical method for hyperbolic Lagrangian Coherent Structures using Differential Algebra</t>
  </si>
  <si>
    <t>EP/L015382/1</t>
  </si>
  <si>
    <t>10.1017/pab.2022.24</t>
  </si>
  <si>
    <t>Small but mighty: how overlooked small species maintain community structure through middle Eocene climate change</t>
  </si>
  <si>
    <t>10.1039/d2ce00773h</t>
  </si>
  <si>
    <t>CrystEngComm</t>
  </si>
  <si>
    <t>1466-8033</t>
  </si>
  <si>
    <t>Architectural diversity in the solid-state behaviour of crown ether and [2.2.2]-cryptand complexes of K+TCNQ˙− salts†</t>
  </si>
  <si>
    <t>10.1017/S0144686X22000745</t>
  </si>
  <si>
    <t>Ageing &amp; Society</t>
  </si>
  <si>
    <t>1469-1779</t>
  </si>
  <si>
    <t>Dynamics of unmet need for social care in England</t>
  </si>
  <si>
    <t>36000871</t>
  </si>
  <si>
    <t>10.1111/joa.13741</t>
  </si>
  <si>
    <t>Ontogenetic changes in cortical bone vascular microstructure in the domestic duck (Anas platyrhynchos) and ring-necked pheasant (Phasianus colchicus)</t>
  </si>
  <si>
    <t>Tizard/EPSRC</t>
  </si>
  <si>
    <t>JANAT-2022-0126.R1</t>
  </si>
  <si>
    <t>10.1080/14670100.2023.2198792</t>
  </si>
  <si>
    <t>Cochlear Implants International</t>
  </si>
  <si>
    <t>1754-7628</t>
  </si>
  <si>
    <t>Leveraging real world data to improve cochlear implant outcomes: Is the data available?</t>
  </si>
  <si>
    <t>10.1016/j.electacta.2022.141162</t>
  </si>
  <si>
    <t>Electrochemica Acta</t>
  </si>
  <si>
    <t>Anodic Sb2S3 Electrodeposition from a Single Source Precursor for Resistive Random-Access Memory Devices</t>
  </si>
  <si>
    <t>EP/K009877/1</t>
  </si>
  <si>
    <t>10.1016/j.actamat.2023.118698</t>
  </si>
  <si>
    <t xml:space="preserve"> Acta Materialia </t>
  </si>
  <si>
    <t>Mechanistic study of dark etching regions in bearing steels due to rolling contact fatigue</t>
  </si>
  <si>
    <t>EP/N509747/1)</t>
  </si>
  <si>
    <t>36692215</t>
  </si>
  <si>
    <t>10.1021/acs.jctc.2c00823</t>
  </si>
  <si>
    <t>Enhanced Grand Canonical Sampling of Occluded Water Sites Using Nonequilibrium Candidate Monte Carlo</t>
  </si>
  <si>
    <t xml:space="preserve"> EP/P020275/1</t>
  </si>
  <si>
    <t>35691824</t>
  </si>
  <si>
    <t>10.1016/j.berh.2022.101754</t>
  </si>
  <si>
    <t xml:space="preserve">Best Practice &amp; Research Clinical Rheumatology </t>
  </si>
  <si>
    <t>1532-1770</t>
  </si>
  <si>
    <t>Osteoporosis in 2022: Care gaps to screening and personalised medicine</t>
  </si>
  <si>
    <t>wellcome trust (coaf)</t>
  </si>
  <si>
    <t>S1521694222000134</t>
  </si>
  <si>
    <t>Returned</t>
  </si>
  <si>
    <t>10.1021/acs.nanolett.2c04867</t>
  </si>
  <si>
    <t>American Chemical Society</t>
  </si>
  <si>
    <t>Colour tunable, lithography-free refractory metal-oxide metacoatings with a graded refractive index profile</t>
  </si>
  <si>
    <t>10.1016/j.pestbp.2022.105152</t>
  </si>
  <si>
    <t>Pesticide Biochemistry and Physiology</t>
  </si>
  <si>
    <t>1095-9939</t>
  </si>
  <si>
    <t>PharmacoGenetic targeting of a C. elegans essential neuron provides an in vivo screening for novel modulators of nematode ion channel function</t>
  </si>
  <si>
    <t>BB/T002867/1</t>
  </si>
  <si>
    <t>36367887</t>
  </si>
  <si>
    <t>10.1371/journal.pone.0277570</t>
  </si>
  <si>
    <t xml:space="preserve">PLOS </t>
  </si>
  <si>
    <t xml:space="preserve">A combined imaging, deformation and registration methodology for predicting respirator fitting
</t>
  </si>
  <si>
    <t>EP/V045563/1</t>
  </si>
  <si>
    <t xml:space="preserve"> 36688601</t>
  </si>
  <si>
    <t>10.1021/acsami.2c20770</t>
  </si>
  <si>
    <t>Enhanced thermoelectric properties of a semiconducting 2D Metal-Organic Framework via iodine loading</t>
  </si>
  <si>
    <t>36222839</t>
  </si>
  <si>
    <t>10.1021/acs.inorgchem.2c02949</t>
  </si>
  <si>
    <t xml:space="preserve"> Inorganic Chemistry</t>
  </si>
  <si>
    <t>1520-510X</t>
  </si>
  <si>
    <t>Neutral and cationic complexes of silicon(IV) halides with phosphine ligands</t>
  </si>
  <si>
    <t xml:space="preserve"> EP/PO25137/1</t>
  </si>
  <si>
    <t>EP/NO335437/1</t>
  </si>
  <si>
    <t>10.1021/acs.jcim.2c01510</t>
  </si>
  <si>
    <t>Journal of Chemical Information and Modeling</t>
  </si>
  <si>
    <t>1549-960X</t>
  </si>
  <si>
    <t>Does a Machine-Learned Potential Perform Better Than an Optimally Tuned Traditional Force Field? A Case Study on Fluorohydrins</t>
  </si>
  <si>
    <t xml:space="preserve">ACS agreement </t>
  </si>
  <si>
    <t>10.1177/14773708221131659</t>
  </si>
  <si>
    <t>European Journal of Criminology</t>
  </si>
  <si>
    <t>1741-2609</t>
  </si>
  <si>
    <t xml:space="preserve">Criminogenic and harm-enabling features of social media platforms: the case of sharenting practices 
</t>
  </si>
  <si>
    <t>ES/V011278/1</t>
  </si>
  <si>
    <t>36109226</t>
  </si>
  <si>
    <t>10.1063/5.0107221</t>
  </si>
  <si>
    <t xml:space="preserve">The Journal of Chemical Physics </t>
  </si>
  <si>
    <t>Cross-correlation effects in the solution NMR spectra of near-equivalent spin-1/2 pairs</t>
  </si>
  <si>
    <t>EP/P009980/1</t>
  </si>
  <si>
    <t>AIP agreement</t>
  </si>
  <si>
    <t>Sage</t>
  </si>
  <si>
    <t>Has COVID-19 Been the Great Leveler? The Changing Use of Intergenerational Digital Communications Amongst Older People in England During the Pandemic</t>
  </si>
  <si>
    <t>ES/W002116/1</t>
  </si>
  <si>
    <t>10.1364/OL.473230</t>
  </si>
  <si>
    <t xml:space="preserve">Optics Letters </t>
  </si>
  <si>
    <t>Letter</t>
  </si>
  <si>
    <t>Hundred-meter-scale, kilowatt peak-power, near-diffraction-limited, mid-infrared pulse delivery via low-loss hollow-core fiber</t>
  </si>
  <si>
    <t>EP/T020997/1</t>
  </si>
  <si>
    <t>10.1177/17499755221147610</t>
  </si>
  <si>
    <t>Cultural Sociology</t>
  </si>
  <si>
    <t>1749-9763</t>
  </si>
  <si>
    <t>Private view? The organisational performance of privateness and publicness at an art gallery</t>
  </si>
  <si>
    <t>ES/W007002/1</t>
  </si>
  <si>
    <t>10.1002/jcsm.13160</t>
  </si>
  <si>
    <t xml:space="preserve">Journal of Cachexia, Sarcopenia and Muscle </t>
  </si>
  <si>
    <t>2190-6009</t>
  </si>
  <si>
    <t xml:space="preserve">Recent sarcopenia definitions—prevalence, agreement and mortality associations among men: Findings from population-based cohorts
</t>
  </si>
  <si>
    <t>MRC_MC_UP_A620_1014</t>
  </si>
  <si>
    <t>Manuscript JCSM-D-22-00696</t>
  </si>
  <si>
    <t>36224307</t>
  </si>
  <si>
    <t>10.3758/s13428-022-01979-1</t>
  </si>
  <si>
    <t>Behavior Research Methods</t>
  </si>
  <si>
    <t>1554-3528</t>
  </si>
  <si>
    <t>Induction of spatial anxiety in a virtual navigation environment</t>
  </si>
  <si>
    <t>10.1016/j.scriptamat.2023.115301</t>
  </si>
  <si>
    <t xml:space="preserve"> Scripta Materialia</t>
  </si>
  <si>
    <t>1872-8456</t>
  </si>
  <si>
    <t>A novel approach for producing Mg-3Al-1Zn-0.2Mn alloy wire with a promising combination of strength and ductility using CoreFlowTM</t>
  </si>
  <si>
    <t>MR/T019123/1</t>
  </si>
  <si>
    <t xml:space="preserve"> EP/R00661X/1</t>
  </si>
  <si>
    <t>EP/S019367/1</t>
  </si>
  <si>
    <t xml:space="preserve"> 36932824 </t>
  </si>
  <si>
    <t>10.1002/anie.202301077</t>
  </si>
  <si>
    <t>Lipophilicity modulations by fluorination correlate with membrane partitioning</t>
  </si>
  <si>
    <t>EP/P019943/1; EP/K039466/1</t>
  </si>
  <si>
    <t>10.1371/journal.pone.0271504</t>
  </si>
  <si>
    <t xml:space="preserve">How accurate are WorldPop-Global-Unconstrained gridded population data at the cell-level?: A simulation analysis in urban Namibia
</t>
  </si>
  <si>
    <t>ES/5500161/1</t>
  </si>
  <si>
    <t>10.1177/1045389X221132553</t>
  </si>
  <si>
    <t>Journal of Intelligent Material Systems and Structures</t>
  </si>
  <si>
    <t>1530-8138</t>
  </si>
  <si>
    <t>An actuator with tuneable resonant frequency for active vibration damping</t>
  </si>
  <si>
    <t>10.1007/s00340-023-08009-8</t>
  </si>
  <si>
    <t>Applied Physics B</t>
  </si>
  <si>
    <t>1432-0649</t>
  </si>
  <si>
    <t>Sc2O3 on sapphire all-crystalline grating–waveguide resonant reflectors</t>
  </si>
  <si>
    <t xml:space="preserve"> EP/N018281/1</t>
  </si>
  <si>
    <t>10.1111/obr.13569</t>
  </si>
  <si>
    <t>Obesity Reviews</t>
  </si>
  <si>
    <t>1467-789X</t>
  </si>
  <si>
    <t>Influences of the community and consumer nutrition environment on the food purchases and dietary behaviours of adolescents: a systematic review</t>
  </si>
  <si>
    <t xml:space="preserve"> MC_UU_12011/4</t>
  </si>
  <si>
    <t>10.1039/D2TA00998F</t>
  </si>
  <si>
    <t>A La and Nb co-doped BaTiO3 film with positive-temperature-coefficient of resistance for thermal protection of batteries</t>
  </si>
  <si>
    <t>10.1016/j.msea.2023.144589</t>
  </si>
  <si>
    <t>Materials Science and Engineering: A</t>
  </si>
  <si>
    <t>0921-5093</t>
  </si>
  <si>
    <t>Microstructure evolution and tensile behaviour of fine-grained 6082 Al wire with high ultimate strength and high work hardening by friction stir extrusion of bulk Al sheet</t>
  </si>
  <si>
    <t>10.1080/13596748.2022.2110774</t>
  </si>
  <si>
    <t>Research in Post-Compulsory Education</t>
  </si>
  <si>
    <t>1747-5112</t>
  </si>
  <si>
    <t>An Unjust Balance: A Systematic Review of the Employability Perceptions of UK Undergraduates from Disadvantaged Socio-Economic Backgrounds.</t>
  </si>
  <si>
    <t xml:space="preserve"> 10.1016/j.electacta.2023.142456</t>
  </si>
  <si>
    <t>1873-3859</t>
  </si>
  <si>
    <t>Tellurium electrodeposition from tellurium(II) and (IV) chloride salts in dichloromethane</t>
  </si>
  <si>
    <t>EP/N035437/1)</t>
  </si>
  <si>
    <t>10.1002/nsg.12232</t>
  </si>
  <si>
    <t>Near Surface Geophysics</t>
  </si>
  <si>
    <t>1569-4445</t>
  </si>
  <si>
    <t>Surface deployment of DAS systems: coupling strategies and comparisons to geophone data</t>
  </si>
  <si>
    <t>NE/T005890/1</t>
  </si>
  <si>
    <t>NE/S012877/1</t>
  </si>
  <si>
    <t>36196212</t>
  </si>
  <si>
    <t>10.1007/s43545-022-00532-3</t>
  </si>
  <si>
    <t>SN Social Sciences</t>
  </si>
  <si>
    <t xml:space="preserve"> 2662-9283</t>
  </si>
  <si>
    <t>Identifying key challenges and needs in digital mental health moderation practices supporting users exhibiting risk behaviours to develop responsible AI tools: the case study of Kooth</t>
  </si>
  <si>
    <t>other</t>
  </si>
  <si>
    <t>10.1080/1463922X.2022.2121440</t>
  </si>
  <si>
    <t>Theoretical Issues in Ergonomics Science</t>
  </si>
  <si>
    <t>1464-536X</t>
  </si>
  <si>
    <t>Circadian effect on physiology and driving performance in semi-automated vehicles</t>
  </si>
  <si>
    <t>EP/N011899/1</t>
  </si>
  <si>
    <t>Unknown</t>
  </si>
  <si>
    <t>10.1016/j.dsr2.2023.105269</t>
  </si>
  <si>
    <t>Deep-Sea Research Part II: Topical Studies in Oceanography</t>
  </si>
  <si>
    <t>0967-0645</t>
  </si>
  <si>
    <t>Iron cycling during the decline of a South Georgia diatom bloom</t>
  </si>
  <si>
    <t xml:space="preserve"> NE/M020835/1</t>
  </si>
  <si>
    <t>NE/M020835/2</t>
  </si>
  <si>
    <t>NE/M02072X/1</t>
  </si>
  <si>
    <t>10.1016/j.est.2022.104791</t>
  </si>
  <si>
    <t>Journal of Energy Storage</t>
  </si>
  <si>
    <t>2352-1538</t>
  </si>
  <si>
    <t>The soluble lead flow battery: Image-based modelling of porous carbon electrodes</t>
  </si>
  <si>
    <t xml:space="preserve"> EP/L016818/1</t>
  </si>
  <si>
    <t>36602470</t>
  </si>
  <si>
    <t>10.1021/acs.inorgchem.2c03613</t>
  </si>
  <si>
    <t>Inorganic Chemistry</t>
  </si>
  <si>
    <t>Structural diversity in divalent group 14 triflate complexes involving endocyclic thia-macrocyclic coordination</t>
  </si>
  <si>
    <t>10.1016/j.jhin.2023.03.013</t>
  </si>
  <si>
    <t>1532-2939</t>
  </si>
  <si>
    <t>Evaluation of cold atmospheric plasma for the decontamination of flexible endoscopes</t>
  </si>
  <si>
    <t>EP/M027260/1</t>
  </si>
  <si>
    <t>2,830.00</t>
  </si>
  <si>
    <t>10.1007/s10750-023-05203-9</t>
  </si>
  <si>
    <t>Hydrobiologia</t>
  </si>
  <si>
    <t>1573-5117</t>
  </si>
  <si>
    <t>Transgenerational effects influence acclimation to varying temperatures in Aurelia aurita polyps (Cnidaria: Scyphozoa)</t>
  </si>
  <si>
    <t xml:space="preserve"> NE/L002531/1</t>
  </si>
  <si>
    <t>10.1029/2022jb024804</t>
  </si>
  <si>
    <t>Journal of Geophysical Research: Solid Earth</t>
  </si>
  <si>
    <t>2169-9356</t>
  </si>
  <si>
    <t>Seismicity properties of the Chain Transform Fault inferred using data from the PI‐LAB experiment</t>
  </si>
  <si>
    <t xml:space="preserve">NE/M003507/1  </t>
  </si>
  <si>
    <t>NE/M004643/1</t>
  </si>
  <si>
    <t>10.1177/17479541221101598</t>
  </si>
  <si>
    <t>International Journal of Sports Science &amp; Coaching</t>
  </si>
  <si>
    <t>2048-397X</t>
  </si>
  <si>
    <t>Coaching Practices to Develop Underwater Fly Kick Performance in Swimming Training</t>
  </si>
  <si>
    <t>35773448</t>
  </si>
  <si>
    <t>10.1007/s40520-022-02171-3</t>
  </si>
  <si>
    <t>Nutritional risk and its relationship with physical function in community-dwelling older adults</t>
  </si>
  <si>
    <t>10.1002/gdj3.174</t>
  </si>
  <si>
    <t>Geoscience Data Journal</t>
  </si>
  <si>
    <t>2049-6060</t>
  </si>
  <si>
    <t>GESLA Version 3: A major update to the global higher-frequency sea-level dataset</t>
  </si>
  <si>
    <t>10.1017/jfm.2022.471</t>
  </si>
  <si>
    <t>Large-Eddy Simulations and modal reconstruction of laminar transonic buffet</t>
  </si>
  <si>
    <t>EP/R037167/1</t>
  </si>
  <si>
    <t>10.1364/OE.488009</t>
  </si>
  <si>
    <t>Enhanced Stimulated Brillouin Scattering in Unsuspended Silicon Waveguide Assisted with Genetic Algorithms</t>
  </si>
  <si>
    <t>EP/V000624/1</t>
  </si>
  <si>
    <t xml:space="preserve">Optica agreement </t>
  </si>
  <si>
    <t>10.1016/j.apergo.2022.103870</t>
  </si>
  <si>
    <t>0003-6870</t>
  </si>
  <si>
    <t>Resilience Engineering on the road: Using Operator Event Sequence Diagrams and system failure analysis to enhance cyclist and vehicle interactions</t>
  </si>
  <si>
    <t>EPSRC Ref: EP/V026747/1</t>
  </si>
  <si>
    <t>35470933</t>
  </si>
  <si>
    <t>10.1111/pai.13777</t>
  </si>
  <si>
    <t>Pediatric Allergy and Immunology</t>
  </si>
  <si>
    <t>1399-3038</t>
  </si>
  <si>
    <t>Nonlinear effects of environment on childhood asthma susceptibility</t>
  </si>
  <si>
    <t>G0601361,</t>
  </si>
  <si>
    <t>108818/15/Z</t>
  </si>
  <si>
    <t>800684829</t>
  </si>
  <si>
    <t>10.1016/j.ejor.2022.10.032</t>
  </si>
  <si>
    <t xml:space="preserve"> European Journal of Operational Research </t>
  </si>
  <si>
    <t>1872-6860</t>
  </si>
  <si>
    <t>A transformer-based model for default prediction in mid-cap corporate markets</t>
  </si>
  <si>
    <t>10.1080/13676261.2023.2199148</t>
  </si>
  <si>
    <t>Journal of Youth Studies</t>
  </si>
  <si>
    <t>1469-9680</t>
  </si>
  <si>
    <t>Conceptualising transitions from higher education to employment: navigating liminal spaces</t>
  </si>
  <si>
    <t>CC BY-NC-ND</t>
  </si>
  <si>
    <t>10.1111/sed.12997</t>
  </si>
  <si>
    <t>Sedimentology</t>
  </si>
  <si>
    <t>1365-3091</t>
  </si>
  <si>
    <t>Permeability heterogeneity of sandstone intrusion fluid‐escape systems, Panoche Hills, California: Implications for sedimentary basins globally.</t>
  </si>
  <si>
    <t>European Union</t>
  </si>
  <si>
    <t>654462</t>
  </si>
  <si>
    <t>800668649</t>
  </si>
  <si>
    <t>36421944</t>
  </si>
  <si>
    <t>10.1039/d2cp03663k</t>
  </si>
  <si>
    <t>Physical Chemistry Chemical Physics</t>
  </si>
  <si>
    <t>1463-9084</t>
  </si>
  <si>
    <t>Recent progress in solid-state NMR of spin-12 low-c nuclei applied to inorganic materials</t>
  </si>
  <si>
    <t>EP/T014911/1</t>
  </si>
  <si>
    <t>10.1007/s00146-022-01607-8</t>
  </si>
  <si>
    <t>Reasoning about responsibility in autonomous systems: challenges and opportunities</t>
  </si>
  <si>
    <t>10.1039/D1LC01046H</t>
  </si>
  <si>
    <t>Lab on a chip</t>
  </si>
  <si>
    <t>1473-0189</t>
  </si>
  <si>
    <t>Real-time monitoring of epithelial barrier function by impedance spectroscopy in a microfluidic platform</t>
  </si>
  <si>
    <t>10.1364/OE.488419</t>
  </si>
  <si>
    <t>Monolithically integrated polarization rotator and splitter with designed power ratio</t>
  </si>
  <si>
    <t>(EPSRC EP/V000624/1</t>
  </si>
  <si>
    <t>10.1002/bse.3385</t>
  </si>
  <si>
    <t>Business Strategy and the Environment</t>
  </si>
  <si>
    <t>1099-0836</t>
  </si>
  <si>
    <t>Strategies and practices to reduce the ecological impact of product returns: an environmental sustainability framework for multichannel retail</t>
  </si>
  <si>
    <t>10.1364/OE.473681</t>
  </si>
  <si>
    <t>Designing Multi-mode Anti-resonant Hollow-core Fibers for Industrial Laser Power Delivery</t>
  </si>
  <si>
    <t>Optica Agreement</t>
  </si>
  <si>
    <t>36913322</t>
  </si>
  <si>
    <t>10.1371/journal.pone.0281741</t>
  </si>
  <si>
    <t>PLOS One</t>
  </si>
  <si>
    <t>The influence of flow velocity on the response of rheophilic fish to visual cues</t>
  </si>
  <si>
    <t>1786331</t>
  </si>
  <si>
    <t>35880304</t>
  </si>
  <si>
    <t>10.1002/jbmr.4664</t>
  </si>
  <si>
    <t>Telomere length and risk of incident fracture and arthroplasty: findings from UK Biobank</t>
  </si>
  <si>
    <t xml:space="preserve"> MC_PC_21001</t>
  </si>
  <si>
    <t>201268/Z/16/Z</t>
  </si>
  <si>
    <t xml:space="preserve"> Wiley agreement </t>
  </si>
  <si>
    <t>10.1007/s10994-022-06201-z</t>
  </si>
  <si>
    <t>Machine Learning</t>
  </si>
  <si>
    <t>1573-0565</t>
  </si>
  <si>
    <t>Explicit Explore, Exploit, or Escape (E4
): near-optimal safety-constrained reinforcement learning in polynomial time</t>
  </si>
  <si>
    <t>Doctoral Training Partnership grant</t>
  </si>
  <si>
    <t>10.1016/j.bone.2022.116653</t>
  </si>
  <si>
    <t>Machine learning applied to HR-pQCT images improves fracture discrimination provided by DXA and clinical risk factors</t>
  </si>
  <si>
    <t>10.1029/2022pa004549</t>
  </si>
  <si>
    <t>Paleoceanography and Paleoclimatology</t>
  </si>
  <si>
    <t>2572-4525</t>
  </si>
  <si>
    <t>The influence of geochemical variation among Globigerinoides ruber individuals on paleoceanographic reconstructions</t>
  </si>
  <si>
    <t>10.1080/1463922X.2022.2152900</t>
  </si>
  <si>
    <t>What factors may influence decision-making in the operation of Maritime Autonomous Surface Ships? A systematic review</t>
  </si>
  <si>
    <t>10.1364/OE.488959</t>
  </si>
  <si>
    <t>Metasurfaces integrated with a single-mode waveguide array for off-chip wavefront shaping</t>
  </si>
  <si>
    <t>10.1371/journal.pone.0270573</t>
  </si>
  <si>
    <t>Response of upstream migrating juvenile European eel (Anguilla anguilla) to electric fields: Application of the marginal gains concept to fish screening</t>
  </si>
  <si>
    <t>PLOS agreement</t>
  </si>
  <si>
    <t>10.1002/jbm4.10696</t>
  </si>
  <si>
    <t>JBMR Plus</t>
  </si>
  <si>
    <t>2473-4039</t>
  </si>
  <si>
    <t>Greater pQCT calf muscle density is associated with lower fracture risk, independent of FRAX, falls and BMD: a meta-analysis in the Osteoporotic Fractures in Men (MrOS) Study</t>
  </si>
  <si>
    <t>MC_PC_21003;MC_PC_21001;MC_PC_21022</t>
  </si>
  <si>
    <t>National Institutes of Health (NIH)</t>
  </si>
  <si>
    <t>U01 AG027810, U01 AG042124, U01 AG042139</t>
  </si>
  <si>
    <t>JBM4-10-22-0107</t>
  </si>
  <si>
    <t>10.1016/j.artint.2022.103769</t>
  </si>
  <si>
    <t xml:space="preserve">Artificial Intelligence </t>
  </si>
  <si>
    <t>1872-7921</t>
  </si>
  <si>
    <t>Multi-robot adversarial patrolling strategies via lattice paths</t>
  </si>
  <si>
    <t xml:space="preserve"> EP/M508147/1</t>
  </si>
  <si>
    <t>10.1111/1365-2664.14360</t>
  </si>
  <si>
    <t>Post-fire peatland recovery by peat moss inoculation depends on water table depth</t>
  </si>
  <si>
    <t>NE/S011943/1</t>
  </si>
  <si>
    <t>JPE14360</t>
  </si>
  <si>
    <t>36272110</t>
  </si>
  <si>
    <t>10.1002/jlcr.4006</t>
  </si>
  <si>
    <t>Journal of Labelled Compounds and Radiopharmaceuticals</t>
  </si>
  <si>
    <t>1099-1344</t>
  </si>
  <si>
    <t xml:space="preserve">A flow electrochemistry-enabled synthesis of 2-substituted N-(methyl-d)piperidines
</t>
  </si>
  <si>
    <t>EP/ L003325/1</t>
  </si>
  <si>
    <t>36102855</t>
  </si>
  <si>
    <t>10.1002/etc.5480</t>
  </si>
  <si>
    <t>Environmental Toxicology and Chemistry</t>
  </si>
  <si>
    <t>1552-8618</t>
  </si>
  <si>
    <t>Active Pharmaceutical Ingredient (API) Uptake by Zebrafish (Danio rerio) Oct2 (slc22a2) Transporter Expressed in Xenopus laevis Oocytes</t>
  </si>
  <si>
    <t>BB/M014827/1</t>
  </si>
  <si>
    <t>10.1016/j.optlaseng.2022.107276</t>
  </si>
  <si>
    <t>Optics and Lasers in Engineering</t>
  </si>
  <si>
    <t>1873-0302</t>
  </si>
  <si>
    <t>Quantitative Microbolometer-Based Thermoelastic Stress Analysis</t>
  </si>
  <si>
    <t>EP/R008787/1</t>
  </si>
  <si>
    <t>10.1016/j.jmr.2023.107405</t>
  </si>
  <si>
    <t>Journal of Magnetic Resonance</t>
  </si>
  <si>
    <t>1090-7807</t>
  </si>
  <si>
    <t>Operando NMR Metabolomics of a Microfluidic Cell Culture</t>
  </si>
  <si>
    <t>HUNTER</t>
  </si>
  <si>
    <t>10.1016/j.bone.2022.116657</t>
  </si>
  <si>
    <t xml:space="preserve">1873-2763 </t>
  </si>
  <si>
    <t>Development of musculoskeletal deficits in children with cystic fibrosis in later childhood</t>
  </si>
  <si>
    <t xml:space="preserve"> U105963071</t>
  </si>
  <si>
    <t>10.1016/j.bone.2022.116521</t>
  </si>
  <si>
    <t xml:space="preserve">Bone </t>
  </si>
  <si>
    <t>8756-3282</t>
  </si>
  <si>
    <t>Determinants of muscle density and clinical outcomes: Findings from the Hertfordshire Cohort Study</t>
  </si>
  <si>
    <t>MC_PC_21003; MC_PC_21001</t>
  </si>
  <si>
    <t>10.1007/s00340-022-07816-9</t>
  </si>
  <si>
    <t>Stabilisation of transverse mode purity in a radially polarised Ho:YAG laser using machine learning</t>
  </si>
  <si>
    <t>1921150</t>
  </si>
  <si>
    <t>2115206</t>
  </si>
  <si>
    <t>10.1016/j.ymssp.2022.109770</t>
  </si>
  <si>
    <t>Mechanical Systems and Signal Processing</t>
  </si>
  <si>
    <t>The use of digital twins to remotely update feedback controllers for the motion control of nonlinear dynamic systems</t>
  </si>
  <si>
    <t>EP/R006768/1</t>
  </si>
  <si>
    <t>36407959</t>
  </si>
  <si>
    <t>10.1021/acsptsci.2c00164</t>
  </si>
  <si>
    <t>ACS Pharmacology &amp; Translational Science</t>
  </si>
  <si>
    <t>2575-9108</t>
  </si>
  <si>
    <t>Discovery of Nanomolar-Affinity Pharmacological Chaperones Stabilizing the Oncogenic p53 Mutant Y220C</t>
  </si>
  <si>
    <t>C34999/A18087</t>
  </si>
  <si>
    <t>10.1007/s43069-022-00179-z</t>
  </si>
  <si>
    <t>Operations Research Forum</t>
  </si>
  <si>
    <t>2662-2556</t>
  </si>
  <si>
    <t>A Basic Time Series Forecasting Course with Python</t>
  </si>
  <si>
    <t>35866154</t>
  </si>
  <si>
    <t>10.1002/jbm4.10651</t>
  </si>
  <si>
    <t>Pregnancy vitamin D supplementation and childhood bone mass at age 4 years: Findings from the MAVIDOS Randomised Controlled Trial</t>
  </si>
  <si>
    <t>MRC 405050259</t>
  </si>
  <si>
    <t>0</t>
  </si>
  <si>
    <t>36075115</t>
  </si>
  <si>
    <t>10.1016/j.marpolbul.2022.114062</t>
  </si>
  <si>
    <t xml:space="preserve"> Marine Pollution Bulletin </t>
  </si>
  <si>
    <t>1879-3363</t>
  </si>
  <si>
    <t>Detection of community-wide impacts of bottom trawl fishing on deep-sea assemblages using environmental DNA metabarcoding</t>
  </si>
  <si>
    <t xml:space="preserve"> NE/L002531/</t>
  </si>
  <si>
    <t>10.1080/13668803.2022.2077173</t>
  </si>
  <si>
    <t>Community, Work &amp; Family</t>
  </si>
  <si>
    <t>1469-3615</t>
  </si>
  <si>
    <t>Nonstandard work schedules in the UK: What are the implications for parental mental health and relationship happiness?</t>
  </si>
  <si>
    <t>36382670</t>
  </si>
  <si>
    <t>10.1111/srt.13239</t>
  </si>
  <si>
    <t>Skin Research and Technology</t>
  </si>
  <si>
    <t>1600-0846</t>
  </si>
  <si>
    <t>Biophysical and biochemical changes in skin health of healthcare professionals using respirators during COVID-19 pandemic</t>
  </si>
  <si>
    <t xml:space="preserve"> EP/V045563/1</t>
  </si>
  <si>
    <t>36380717</t>
  </si>
  <si>
    <t>10.1039/d2nr05012a</t>
  </si>
  <si>
    <t>Nanoscale</t>
  </si>
  <si>
    <t>2040-3372</t>
  </si>
  <si>
    <t>3D-structured mesoporous silica memristors for
neuromorphic switching and reservoir computing</t>
  </si>
  <si>
    <t>10.1016/j.cor.2023.106265</t>
  </si>
  <si>
    <t>Computers &amp; Operations Research</t>
  </si>
  <si>
    <t>1873-765X</t>
  </si>
  <si>
    <t xml:space="preserve">Improving the efficiency of patient diagnostic specimen collection with the aid of a multi-modal routing algorithm
</t>
  </si>
  <si>
    <t>36040912</t>
  </si>
  <si>
    <t>10.1371/journal.pone.0273608</t>
  </si>
  <si>
    <t>On the evolutionary language game in structured and adaptive populations</t>
  </si>
  <si>
    <t>36517693</t>
  </si>
  <si>
    <t>10.1007/s12015-022-10490-1</t>
  </si>
  <si>
    <t>Stem Cell Reviews and Reports</t>
  </si>
  <si>
    <t>2629-3277</t>
  </si>
  <si>
    <t>Maternal Undernutrition Induces Cell Signalling and Metabolic Dysfunction in Undifferentiated Mouse Embryonic Stem Cells</t>
  </si>
  <si>
    <t>BB/F007450/1</t>
  </si>
  <si>
    <t>10.1007/s43154-022-00079-4</t>
  </si>
  <si>
    <t xml:space="preserve">Current Robotics Reports </t>
  </si>
  <si>
    <t>2662-4087</t>
  </si>
  <si>
    <t>Resilient Robot Teams: a Review Integrating Decentralised Control, Change-Detection, and Learning</t>
  </si>
  <si>
    <t>EP/R030073/1</t>
  </si>
  <si>
    <t>10.1016/j.reseneeco.2022.101344</t>
  </si>
  <si>
    <t>Resource and Energy Economics</t>
  </si>
  <si>
    <t>1873-0221</t>
  </si>
  <si>
    <t>Willingness-to-pay for urban ecosystem services provision under objective and subjective uncertainty</t>
  </si>
  <si>
    <t>36810660</t>
  </si>
  <si>
    <t>10.1093/genetics/iyad027</t>
  </si>
  <si>
    <t>GENETICS</t>
  </si>
  <si>
    <t>1943-2631</t>
  </si>
  <si>
    <t>Extensive crop-wild hybridisation during Brassica evolution, and selection during the domestication and diversification of Brassica crops</t>
  </si>
  <si>
    <t>NE/S002022/1</t>
  </si>
  <si>
    <t>OUP agreement</t>
  </si>
  <si>
    <t>35763555</t>
  </si>
  <si>
    <t>10.1021/jacs.2c02029</t>
  </si>
  <si>
    <t>Journal of the American Chemical Society</t>
  </si>
  <si>
    <t>1520-5126</t>
  </si>
  <si>
    <t>A Co-conformationally Topologically Chiral Catenane</t>
  </si>
  <si>
    <t>ACS Agreement</t>
  </si>
  <si>
    <t>10.1093/gji/ggad114</t>
  </si>
  <si>
    <t>0956-540X</t>
  </si>
  <si>
    <t>Elastic and anelastic adjoint tomography with and full Hessian kernels</t>
  </si>
  <si>
    <t>NE/M003507/1</t>
  </si>
  <si>
    <t>10.1029/2021GL097560</t>
  </si>
  <si>
    <t>Geophysical Research Letters</t>
  </si>
  <si>
    <t>1944-8007</t>
  </si>
  <si>
    <t>Subtropical contribution to Sub-Antarctic Mode Waters</t>
  </si>
  <si>
    <t>H2020 834330</t>
  </si>
  <si>
    <t xml:space="preserve"> NE/T010657/1</t>
  </si>
  <si>
    <t>10.1111/iwj.13818</t>
  </si>
  <si>
    <t>International Wound Journal</t>
  </si>
  <si>
    <t>1742-481X</t>
  </si>
  <si>
    <t>A proof‐of‐concept study of the removal of early and late phase biofilm from skin wound models using a liquid acoustic stream</t>
  </si>
  <si>
    <t>10.1364/OE.464278</t>
  </si>
  <si>
    <t>Analysis of light diffraction by azobenzene-based photoalignment layers</t>
  </si>
  <si>
    <t>ES/T502029/1</t>
  </si>
  <si>
    <t>1710380</t>
  </si>
  <si>
    <t>521530101</t>
  </si>
  <si>
    <t>709966</t>
  </si>
  <si>
    <t>01-07-2022</t>
  </si>
  <si>
    <t>PX</t>
  </si>
  <si>
    <t>36934543</t>
  </si>
  <si>
    <t>10.1016/j.ecoenv.2023.114782</t>
  </si>
  <si>
    <t>Ecotoxicology and Environmental Safety</t>
  </si>
  <si>
    <t>0147-6513</t>
  </si>
  <si>
    <t>Microplastics in European sea salts – an example for exposure through consumer choice and for interstudy methodological discrepancies</t>
  </si>
  <si>
    <t>The Leverhulme Trust, studentship</t>
  </si>
  <si>
    <t>Blue Marine Foundation, studentship</t>
  </si>
  <si>
    <t>OAD0000288737</t>
  </si>
  <si>
    <t>715428</t>
  </si>
  <si>
    <t>14-03-2023</t>
  </si>
  <si>
    <t>35584870</t>
  </si>
  <si>
    <t>10.1136/bmjopen-2021-056081</t>
  </si>
  <si>
    <t>BMJ</t>
  </si>
  <si>
    <t>BMJ Open</t>
  </si>
  <si>
    <t xml:space="preserve"> 2044-6055</t>
  </si>
  <si>
    <t>Controlled human infection with Neisseria lactamica in late pregnancy and characterisation of microbiome evolution in mother-neonate pairs: a single-arm interventional pilot study protocol</t>
  </si>
  <si>
    <t>MR/V002015/1</t>
  </si>
  <si>
    <t>APC600313439</t>
  </si>
  <si>
    <t>715495</t>
  </si>
  <si>
    <t>09-05-2022</t>
  </si>
  <si>
    <t>PS</t>
  </si>
  <si>
    <t>10.5194/os-18-549-2022</t>
  </si>
  <si>
    <t>EGU</t>
  </si>
  <si>
    <t>Ocean Science</t>
  </si>
  <si>
    <t xml:space="preserve">1812-0792 </t>
  </si>
  <si>
    <t>Weakening and warming of the European Slope Current since the late 1990s attributed to basin-scale density changes.</t>
  </si>
  <si>
    <t>1488.00</t>
  </si>
  <si>
    <t>OS-PUC-2022-43</t>
  </si>
  <si>
    <t>706799</t>
  </si>
  <si>
    <t>03-05-2022</t>
  </si>
  <si>
    <t>35488035</t>
  </si>
  <si>
    <t>10.1038/s41598-022-11007-z</t>
  </si>
  <si>
    <t>Nature</t>
  </si>
  <si>
    <t>Scientific Reports</t>
  </si>
  <si>
    <t>2045-2322</t>
  </si>
  <si>
    <t>The mediating pathways between parental separation in childhood and offspring hypertension at midlife</t>
  </si>
  <si>
    <t>2676308977</t>
  </si>
  <si>
    <t>720304</t>
  </si>
  <si>
    <t>21-04-2022</t>
  </si>
  <si>
    <t>10.1080/08920753.2022.2078172</t>
  </si>
  <si>
    <t>Coastal Management</t>
  </si>
  <si>
    <t>1521-0421</t>
  </si>
  <si>
    <t>Polycentric Governance, Coordination and Capacity: The Case of Sargassum IAnfluxes in the Caribbean</t>
  </si>
  <si>
    <t>10.3389/frsen.2022.1027065</t>
  </si>
  <si>
    <t>Frontiers</t>
  </si>
  <si>
    <t>Frontiers in Remote Sensing</t>
  </si>
  <si>
    <t>2673-6187</t>
  </si>
  <si>
    <t>Assessing UAV-based laser scanning for monitoring glacial processes and interactions at high spatial and temporal resolutions</t>
  </si>
  <si>
    <t>Studentship: 1937474</t>
  </si>
  <si>
    <t>2022-0784299-1</t>
  </si>
  <si>
    <t>716482</t>
  </si>
  <si>
    <t>08-11-2022</t>
  </si>
  <si>
    <t>10.1029/2021JB023220</t>
  </si>
  <si>
    <t>Insights into exhumation and mantle hydration processes at the Deep Galicia margin from a three-dimensional high-resolution seismic velocity model</t>
  </si>
  <si>
    <t>NE/E016502/1</t>
  </si>
  <si>
    <t>NE/E015883/1</t>
  </si>
  <si>
    <t>10.1038/s43247-022-00484-9</t>
  </si>
  <si>
    <t>Nature Communications Earth &amp;  Environment</t>
  </si>
  <si>
    <t>2662-4435</t>
  </si>
  <si>
    <t>The seasonal evolution of subglacial drainage pathways beneath a soft-bedded glacier</t>
  </si>
  <si>
    <t>EP/C511050/1</t>
  </si>
  <si>
    <t>2676313957</t>
  </si>
  <si>
    <t>01-06-2022</t>
  </si>
  <si>
    <t>10.1016/j.orgel.2022.106513</t>
  </si>
  <si>
    <t>Organic Electronics</t>
  </si>
  <si>
    <t>1566-1199</t>
  </si>
  <si>
    <t>Printable Biflourene based Ultra-Violet (UV) Organic Light-Emitting Electrochemical Cells (OLECs) with Improved Device Performance</t>
  </si>
  <si>
    <t>EP/S005307/1</t>
  </si>
  <si>
    <t>36280699</t>
  </si>
  <si>
    <t>10.1038/s41598-022-21590w</t>
  </si>
  <si>
    <t>Thermo-optic tuning of silicon nitride microring resonators with low loss non-volatile Sb2S3 phase change material</t>
  </si>
  <si>
    <t>EP/M015130/1</t>
  </si>
  <si>
    <t>EP/R003076/1</t>
  </si>
  <si>
    <t>2938645001</t>
  </si>
  <si>
    <t>721336</t>
  </si>
  <si>
    <t>05-10-2022</t>
  </si>
  <si>
    <t>10.1016/j.psychres.2022.114770</t>
  </si>
  <si>
    <t>Psychiatry Research</t>
  </si>
  <si>
    <t>1872-7123</t>
  </si>
  <si>
    <t>A Novel Procedure to Investigate Social Anxiety using Videoconferencing Software: A Proof-of-Concept study</t>
  </si>
  <si>
    <t>MR/T000902/1</t>
  </si>
  <si>
    <t>10.1016/j.epsl.2022.117509</t>
  </si>
  <si>
    <t xml:space="preserve">Earth and Planetary Science Letters </t>
  </si>
  <si>
    <t>0012-821X</t>
  </si>
  <si>
    <t>Isotopes track Tethyan seamount subduction beneath the Troodos spreading centre, Cyprus</t>
  </si>
  <si>
    <t>NE/M012034/1</t>
  </si>
  <si>
    <t>10.3390/rs14092136</t>
  </si>
  <si>
    <t>MDPI</t>
  </si>
  <si>
    <t>Remote sensing</t>
  </si>
  <si>
    <t>2072-4292</t>
  </si>
  <si>
    <t>Characterising the Land Surface Phenology of Middle East Using Decadal Landsat Data</t>
  </si>
  <si>
    <t>GCRF 323036/ARCP011217</t>
  </si>
  <si>
    <t>1680157</t>
  </si>
  <si>
    <t>720856</t>
  </si>
  <si>
    <t>17-10-2022</t>
  </si>
  <si>
    <t>10.1080/00071005.2022.2092066</t>
  </si>
  <si>
    <t>British Journal of Educational Studies</t>
  </si>
  <si>
    <t>1467-8527</t>
  </si>
  <si>
    <t>Lessons for Teaching Social Science Research Methods in Higher Education: Synthesis of the Literature 2014-2020</t>
  </si>
  <si>
    <t>ES/T000066/1</t>
  </si>
  <si>
    <t xml:space="preserve"> T&amp;F agreement</t>
  </si>
  <si>
    <t>10.1049/cdt2.12051</t>
  </si>
  <si>
    <t>IET Computers and Digital Techniques</t>
  </si>
  <si>
    <t>1751-861X</t>
  </si>
  <si>
    <t>Event-Based High Throughput Computing</t>
  </si>
  <si>
    <t>35977489</t>
  </si>
  <si>
    <t>10.1016/j.celrep.2022.111230</t>
  </si>
  <si>
    <t>Cell Reports</t>
  </si>
  <si>
    <t>2211-1247</t>
  </si>
  <si>
    <t>Spatially resolved deconvolution of the fibrotic niche in lung fibrosis</t>
  </si>
  <si>
    <t>The National Centre for the Replacement Refinement and Reduction of Animals in Research (NC3Rs)</t>
  </si>
  <si>
    <t>NC/V002384/1</t>
  </si>
  <si>
    <t>MR/S025480/1</t>
  </si>
  <si>
    <t>100638/Z/12/Z</t>
  </si>
  <si>
    <t>OAD0000229370</t>
  </si>
  <si>
    <t>17/8/22</t>
  </si>
  <si>
    <t>35501879</t>
  </si>
  <si>
    <t>10.1186/s12984-022-01021-7</t>
  </si>
  <si>
    <t>BMC</t>
  </si>
  <si>
    <t>Journal of NeuroEngineering and Rehabilitation</t>
  </si>
  <si>
    <t xml:space="preserve"> 1743-0003</t>
  </si>
  <si>
    <t>Activity, socket fit, comfort, and community participation in lower limb prosthesis-users: A Cambodian cohort study</t>
  </si>
  <si>
    <t>EP/R014213/1</t>
  </si>
  <si>
    <t>EP/N02723</t>
  </si>
  <si>
    <t>6106566494</t>
  </si>
  <si>
    <t>707635</t>
  </si>
  <si>
    <t>2448.00</t>
  </si>
  <si>
    <t>10.1109/OJAP.2022.3167089</t>
  </si>
  <si>
    <t>IEEE</t>
  </si>
  <si>
    <t>IEEE Open Journal of Antennas and Propagation</t>
  </si>
  <si>
    <t>2637-6431</t>
  </si>
  <si>
    <t>Broadband Compact Substrate-Independent Textile Antenna for Simultaneous Wearable Near and Far-Field Wireless Power Transmission</t>
  </si>
  <si>
    <t>EP/P010164/1</t>
  </si>
  <si>
    <t>730957</t>
  </si>
  <si>
    <t xml:space="preserve">UK Royal Academy of Engineering and the </t>
  </si>
  <si>
    <t>APC600306972</t>
  </si>
  <si>
    <t>715043</t>
  </si>
  <si>
    <t>12-04-2022</t>
  </si>
  <si>
    <t>10.1007/s13201-022-01757-6</t>
  </si>
  <si>
    <t>Applied Water Science</t>
  </si>
  <si>
    <t>2190-5495</t>
  </si>
  <si>
    <t>Impact of flooding on microbiological contamination of domestic water sources: a longitudinal study in northern Ghana</t>
  </si>
  <si>
    <t>NE/P021093/1</t>
  </si>
  <si>
    <t>6106602697</t>
  </si>
  <si>
    <t>12-09-2022</t>
  </si>
  <si>
    <t>35984884</t>
  </si>
  <si>
    <t>10.1126/sciadv.abn8007</t>
  </si>
  <si>
    <t>AAAS</t>
  </si>
  <si>
    <t>Science Advances</t>
  </si>
  <si>
    <t>2375-2548</t>
  </si>
  <si>
    <t>Ballistic dynamics of flexural thermal movements in a nanomembrane revealed with subatomic resolution</t>
  </si>
  <si>
    <t>APC600329556</t>
  </si>
  <si>
    <t>06-07-2022</t>
  </si>
  <si>
    <t>10.3390/rs14102458</t>
  </si>
  <si>
    <t>Remote Sensing</t>
  </si>
  <si>
    <t>Earth observation enables maize yield estimation for intercropped smallholder fields in southern Malawi</t>
  </si>
  <si>
    <t>1 734.73</t>
  </si>
  <si>
    <t>1675622</t>
  </si>
  <si>
    <t>18-05-2022</t>
  </si>
  <si>
    <t>10.1109/OJAP.2022.3182770</t>
  </si>
  <si>
    <t>Towards the Optimal Antenna-Based Wireless Sensing Strategy: An Ice Sensing Case Study</t>
  </si>
  <si>
    <t>Royal Academy of Engineering and the Off</t>
  </si>
  <si>
    <t>APC600323362</t>
  </si>
  <si>
    <t>14-06-2022</t>
  </si>
  <si>
    <t>36548251</t>
  </si>
  <si>
    <t>10.1371/journal.pone.0264669</t>
  </si>
  <si>
    <t xml:space="preserve"> 1932-6203</t>
  </si>
  <si>
    <t>Integrating drones into NHS patient diagnostic logistics systems: Flight or fantasy?</t>
  </si>
  <si>
    <t>35732148</t>
  </si>
  <si>
    <t>10.1016/j.xcrm.2022.100541</t>
  </si>
  <si>
    <t>Cell Reports Medicine</t>
  </si>
  <si>
    <t xml:space="preserve"> 2666-3791</t>
  </si>
  <si>
    <t>Phosphodiesterase type 5 inhibitors enhance chemotherapy in preclinical models of esophageal adenocarcinoma by targeting cancer-associated fibroblasts</t>
  </si>
  <si>
    <t>G1002565</t>
  </si>
  <si>
    <t>A23924</t>
  </si>
  <si>
    <t>OAD0000215397</t>
  </si>
  <si>
    <t>520895101</t>
  </si>
  <si>
    <t>07-02-2022</t>
  </si>
  <si>
    <t>10.3389/felec.2022.866527</t>
  </si>
  <si>
    <t>Frontiers in Electronics</t>
  </si>
  <si>
    <t>2673-5857</t>
  </si>
  <si>
    <t>Fabrication of a Flexible Textile Zinc-Ion Battery in a Single Fabric Layer</t>
  </si>
  <si>
    <t xml:space="preserve"> 2022-0650878-1</t>
  </si>
  <si>
    <t>08-06-2022</t>
  </si>
  <si>
    <t>10.3389/feduc.2022.864362</t>
  </si>
  <si>
    <t>Frontiers in Education</t>
  </si>
  <si>
    <t xml:space="preserve"> 2504-284X</t>
  </si>
  <si>
    <t>Co-creation of research and design during a coding club with autistic students using multimodal participatory methods and analysis</t>
  </si>
  <si>
    <t>2022-0626038-1</t>
  </si>
  <si>
    <t>10-05-2022</t>
  </si>
  <si>
    <t>10.1515/nanoph-2022-0020</t>
  </si>
  <si>
    <t>De Gruyter</t>
  </si>
  <si>
    <t>Nanophotonics</t>
  </si>
  <si>
    <t>2192-8614</t>
  </si>
  <si>
    <t>VO2 Metasurface Smart Thermal Emitter with High Visual Transparency for Passive Radiative Cooling Regulation in Space and Terrestrial Applications</t>
  </si>
  <si>
    <t>APC600308503</t>
  </si>
  <si>
    <t>721679</t>
  </si>
  <si>
    <t>35698112</t>
  </si>
  <si>
    <t>10.1186/s12913-022-08125-9</t>
  </si>
  <si>
    <t>BMC Health Services Research</t>
  </si>
  <si>
    <t>1472-6963</t>
  </si>
  <si>
    <t>Delineating natural catchment health districts with routinely collected health data from women's travel to give birth in Ghana</t>
  </si>
  <si>
    <t>6106577757</t>
  </si>
  <si>
    <t>27-05-2022</t>
  </si>
  <si>
    <t>10.1016/j.ecolind.2022.109128</t>
  </si>
  <si>
    <t>Ecological Indicators</t>
  </si>
  <si>
    <t>1470-160X</t>
  </si>
  <si>
    <t>Automated detection of hunting in tropical forests using convolutional neural networks</t>
  </si>
  <si>
    <t>OAD0000222209</t>
  </si>
  <si>
    <t>35618815</t>
  </si>
  <si>
    <t>10.1038/s41598-022-13078-4</t>
  </si>
  <si>
    <t>Advancing battery design based on environmental impacts using an aqueous Al-ion cell as a case study</t>
  </si>
  <si>
    <t>Studentship</t>
  </si>
  <si>
    <t>EP/S514901/1</t>
  </si>
  <si>
    <t>2937859674</t>
  </si>
  <si>
    <t>724937</t>
  </si>
  <si>
    <t>26-07-2022</t>
  </si>
  <si>
    <t>35798693</t>
  </si>
  <si>
    <t>10.1038/s41377-022-00908-3</t>
  </si>
  <si>
    <t>Light: Science &amp; Applications</t>
  </si>
  <si>
    <t>2047-7538</t>
  </si>
  <si>
    <t>Low-loss microwave photonics links using hollow core fibres</t>
  </si>
  <si>
    <t>2676315186</t>
  </si>
  <si>
    <t>23-06-2022</t>
  </si>
  <si>
    <t>10.3389/ffgc.2022.880621</t>
  </si>
  <si>
    <t>Frontiers in Forest and Global Change</t>
  </si>
  <si>
    <t>2624-893X</t>
  </si>
  <si>
    <t>Impacts of Climate Change on Tropical Agroforestry Systems: A Systematic Review for Identifying Future Research Priorities</t>
  </si>
  <si>
    <t>1035.00</t>
  </si>
  <si>
    <t>2022-0581028-4</t>
  </si>
  <si>
    <t>10.3389/fmars.2022.954950</t>
  </si>
  <si>
    <t>Frontiers in Marine Science</t>
  </si>
  <si>
    <t>2296-7745</t>
  </si>
  <si>
    <t>A Typology of Responsibility for Coastal Flood Risk Adaptation</t>
  </si>
  <si>
    <t>ES/W006189/1</t>
  </si>
  <si>
    <t>2655.00</t>
  </si>
  <si>
    <t>10.1002/adom.202200452</t>
  </si>
  <si>
    <t>Wafer-scale 200 mm Metal Oxide Infrared Metasurface with Tailored Differential Emissivity Response in the Atmospheric Windows</t>
  </si>
  <si>
    <t>10.1016/j.ejrh.2022.101143</t>
  </si>
  <si>
    <t>Journal of Hydrology: Regional Studies</t>
  </si>
  <si>
    <t>2589-9155</t>
  </si>
  <si>
    <t>Variability and changes in hydrological drought in the Volta Basin, West Africa</t>
  </si>
  <si>
    <t>ES/P011373/1</t>
  </si>
  <si>
    <t>OAD0000217187</t>
  </si>
  <si>
    <t>15-06-2022</t>
  </si>
  <si>
    <t>35953503</t>
  </si>
  <si>
    <t>10.1038/s41598-022-17507-2</t>
  </si>
  <si>
    <t>Protocol and reference values for minimal detectable change of MyotonPRO and ultrasound imaging measurements of muscle and subcutaneous tissue</t>
  </si>
  <si>
    <t>ST/R005680/1</t>
  </si>
  <si>
    <t>2937952856</t>
  </si>
  <si>
    <t>01-08-2022</t>
  </si>
  <si>
    <t>10.1111/1468-4446.12972</t>
  </si>
  <si>
    <t>British Journal of Sociology</t>
  </si>
  <si>
    <t>1468-4446</t>
  </si>
  <si>
    <t>Demystifying the Link Between Higher Education and Liberal Values: A Within-Sibship Analysis of British Individuals' Attitudes from 1994-2020</t>
  </si>
  <si>
    <t>10.1364/OE.457577</t>
  </si>
  <si>
    <t>2334-2536</t>
  </si>
  <si>
    <t>Coherent waveguide laser arrays in semiconductor quantum well membranes</t>
  </si>
  <si>
    <t>EP/T001046/1</t>
  </si>
  <si>
    <t>1709377</t>
  </si>
  <si>
    <t>08-07-2022</t>
  </si>
  <si>
    <t xml:space="preserve">10.1002/esp.5483 </t>
  </si>
  <si>
    <t>Earth Surface Processes and Landforms</t>
  </si>
  <si>
    <t>1096-9837</t>
  </si>
  <si>
    <t>Nature-based solutions enhance sediment and nutrient storage in an agricultural lowland catchment</t>
  </si>
  <si>
    <t>Qualitative Research</t>
  </si>
  <si>
    <t>Researching masculinities and food protein practices: a trio of more-than-human participatory workshops</t>
  </si>
  <si>
    <t>35465451</t>
  </si>
  <si>
    <t>10.1016/j.jmh.2022.100100</t>
  </si>
  <si>
    <t>Journal of Migration and Health</t>
  </si>
  <si>
    <t>2666-6235</t>
  </si>
  <si>
    <t>Diagnostic testing: therapeutic mobilities, social fields, and medical encounters in the transnational healthcare practices of Polish migrants in the UK</t>
  </si>
  <si>
    <t>518928101</t>
  </si>
  <si>
    <t>OAD0000200919</t>
  </si>
  <si>
    <t>08-04-2022</t>
  </si>
  <si>
    <t>10.3389/fclim.2022.926568</t>
  </si>
  <si>
    <t>Frontiers in Climate</t>
  </si>
  <si>
    <t>2624-9553</t>
  </si>
  <si>
    <t>Drivers of rainfall trends in and around Mainland Southeast Asia</t>
  </si>
  <si>
    <t>NE/S003150/1</t>
  </si>
  <si>
    <t>10.1029/2022JA030449</t>
  </si>
  <si>
    <t>A perspective on substorm dynamics using 10 years of Auroral Kilometric Radiation observations from Wind</t>
  </si>
  <si>
    <t>10.3389/feart.2022.879160</t>
  </si>
  <si>
    <t>Frontiers in Earth Science</t>
  </si>
  <si>
    <t>2296-6463</t>
  </si>
  <si>
    <t>Recent seismic sequences and activation of normal fault systems in the Mugello Basin and surrounding areas (Northern Apennines, Italy)</t>
  </si>
  <si>
    <t>NE/L013932/1</t>
  </si>
  <si>
    <t>2022-0650878-1</t>
  </si>
  <si>
    <t>10.1016/j.worlddev.2022.106014</t>
  </si>
  <si>
    <t>World Development</t>
  </si>
  <si>
    <t>1873-5991</t>
  </si>
  <si>
    <t>Farmer's perspectives and cultural context are key for the success and sustainability of farmer-managed natural regeneration (FMNR) in Northeastern Ghana</t>
  </si>
  <si>
    <t xml:space="preserve"> NE/P021093/1</t>
  </si>
  <si>
    <t>10.1515/nanoph-2022-0095</t>
  </si>
  <si>
    <t xml:space="preserve">2192-8614 </t>
  </si>
  <si>
    <t>Inverse Design of Structural Color: Finding Multiple Solutions via Conditional Generative Adversarial Networks</t>
  </si>
  <si>
    <t>APC600312966</t>
  </si>
  <si>
    <t>09-5-2022</t>
  </si>
  <si>
    <t>10.7189/jogh.12.04083</t>
  </si>
  <si>
    <t xml:space="preserve">International Society of Global Health </t>
  </si>
  <si>
    <t>Journal of Global Health</t>
  </si>
  <si>
    <t>2047-2986</t>
  </si>
  <si>
    <t>Learning about the changing needs for prosthetics service provision from routinely collected digital centre management data: an exemplar study across three clinics Cambodia</t>
  </si>
  <si>
    <t>00741</t>
  </si>
  <si>
    <t>725140</t>
  </si>
  <si>
    <t>07-10-2022</t>
  </si>
  <si>
    <t>10.1063/5.0094454</t>
  </si>
  <si>
    <t>Applied Physics Letters</t>
  </si>
  <si>
    <t>1077-3118</t>
  </si>
  <si>
    <t>Photocurrent response to a radially polarized optical vortex by a GaN photodetector functioned with metamaterials</t>
  </si>
  <si>
    <t>EP/T028475/1</t>
  </si>
  <si>
    <t>10.3389/fmars.2022.914501</t>
  </si>
  <si>
    <t>Forecasting sargassum blooms across the tropical Atlantic – prospects for refining and unifying diverse approaches</t>
  </si>
  <si>
    <t>NE/W004798/1</t>
  </si>
  <si>
    <t>2022-0702814-1</t>
  </si>
  <si>
    <t>04-08-2022</t>
  </si>
  <si>
    <t>10.1109/ACCESS.2022.3175615</t>
  </si>
  <si>
    <t>IEEE ACCESS</t>
  </si>
  <si>
    <t>2169-3536</t>
  </si>
  <si>
    <t>Toward Autonomous Physical Security Defenses using Machine Learning</t>
  </si>
  <si>
    <t>EP/R007268/1</t>
  </si>
  <si>
    <t>APC600316139</t>
  </si>
  <si>
    <t>17-05-2022</t>
  </si>
  <si>
    <t>36203560</t>
  </si>
  <si>
    <t>10.3389/fimmu.2022.892254</t>
  </si>
  <si>
    <t>Frontiers in Immunology</t>
  </si>
  <si>
    <t>1664-3224</t>
  </si>
  <si>
    <t>Transcriptional programming of immunoregulatory responses in human Langerhans cells</t>
  </si>
  <si>
    <t>109377/Z/15/Z</t>
  </si>
  <si>
    <t>MC_PC_15078</t>
  </si>
  <si>
    <t>UPMC-ITTC funds</t>
  </si>
  <si>
    <t>521277101</t>
  </si>
  <si>
    <t>10.1364/OE.460635</t>
  </si>
  <si>
    <t>OPTICA</t>
  </si>
  <si>
    <t>Low loss and broadband low back-reflection interconnection between a hollow-core and standard single-mode fiber</t>
  </si>
  <si>
    <t>1726303</t>
  </si>
  <si>
    <t>25-08-2022</t>
  </si>
  <si>
    <t>10.1002/cphc.202200274</t>
  </si>
  <si>
    <t>ChemPhysChem</t>
  </si>
  <si>
    <t>1439-7641</t>
  </si>
  <si>
    <t>Deuteron-decoupled singlet NMR in low magnetic fields: Application to the hyperpolarization of succinic acid</t>
  </si>
  <si>
    <t>EP/P03049/1</t>
  </si>
  <si>
    <t>10.1063/5.0095297</t>
  </si>
  <si>
    <t xml:space="preserve">AIP Advances </t>
  </si>
  <si>
    <t>2158-3226</t>
  </si>
  <si>
    <t>Spatially and spectrally resolved multicore optical fibre sensor with polarization sensitivity</t>
  </si>
  <si>
    <t>ADV22-AR-01162_05401</t>
  </si>
  <si>
    <t>10.1088/2633-1357/ac6780</t>
  </si>
  <si>
    <t>Institute of Physics</t>
  </si>
  <si>
    <t>IOP SciNote</t>
  </si>
  <si>
    <t>2633-1357</t>
  </si>
  <si>
    <t>Generating images of hydrated pollen grains using deep learning</t>
  </si>
  <si>
    <t>EP/T026197/1</t>
  </si>
  <si>
    <t>EP/N03368X/1</t>
  </si>
  <si>
    <t>8201885</t>
  </si>
  <si>
    <t>708192</t>
  </si>
  <si>
    <t>27/4/22</t>
  </si>
  <si>
    <t>10.1364/OE.464678</t>
  </si>
  <si>
    <t>Single-frame 3D lensless microscopic imaging via deep learning</t>
  </si>
  <si>
    <t>1712167</t>
  </si>
  <si>
    <t>35626525</t>
  </si>
  <si>
    <t>10.3390/e24050640</t>
  </si>
  <si>
    <t>Entropy</t>
  </si>
  <si>
    <t>1099-4300</t>
  </si>
  <si>
    <t>Control Meets Inference: Using Network Control to Uncover the Behaviour of Opponents?</t>
  </si>
  <si>
    <t>1702277</t>
  </si>
  <si>
    <t>10.1016/j.jairtraman.2022.102218</t>
  </si>
  <si>
    <t>Journal of Air Transport Management</t>
  </si>
  <si>
    <t>1873-2089</t>
  </si>
  <si>
    <t>Sharing airspace with Uncrewed Aerial Vehicles (UAVs): views of the General Aviation (GA) community</t>
  </si>
  <si>
    <t>10.1364/OE.461264</t>
  </si>
  <si>
    <t xml:space="preserve"> 1094-4087</t>
  </si>
  <si>
    <t>Coherently switching the focusing characteristics of all-dielectric metalenses</t>
  </si>
  <si>
    <t>1708739</t>
  </si>
  <si>
    <t>27-06-2022</t>
  </si>
  <si>
    <t>10.1186/s12889-022-14568-w</t>
  </si>
  <si>
    <t>BMC Public Health</t>
  </si>
  <si>
    <t>1471-2458</t>
  </si>
  <si>
    <t>Dam-mediated flooding impact on outpatient attendance and diarrhoea cases in northern Ghana: a mixed methods study</t>
  </si>
  <si>
    <t>6106617947</t>
  </si>
  <si>
    <t>09-11-2022</t>
  </si>
  <si>
    <t>10.3389/fmars.2022.933823</t>
  </si>
  <si>
    <t>Shifts in the phytoplankton community in response to zinc and iron enrichments in the north-eastern subarctic Pacific</t>
  </si>
  <si>
    <t>GR3/11971</t>
  </si>
  <si>
    <t>35626621</t>
  </si>
  <si>
    <t>10.3390/e24050738</t>
  </si>
  <si>
    <t>Sensing enhancement on social networks: The role of network topology</t>
  </si>
  <si>
    <t>1711298</t>
  </si>
  <si>
    <t>20-05-2022</t>
  </si>
  <si>
    <t>10.1364/OE.454793</t>
  </si>
  <si>
    <t>Motion control for laser machining via reinforcement learning</t>
  </si>
  <si>
    <t>(EP/N03368X/1</t>
  </si>
  <si>
    <t>1663927</t>
  </si>
  <si>
    <t>28-04-2022</t>
  </si>
  <si>
    <t>35977545</t>
  </si>
  <si>
    <t>1534-5807</t>
  </si>
  <si>
    <t>The spatiotemporal dynamics of human microglia across the lifespan</t>
  </si>
  <si>
    <t>10.1088/2399-6528/ac6ab0</t>
  </si>
  <si>
    <t>IOP</t>
  </si>
  <si>
    <t>Journal of Physics Communications</t>
  </si>
  <si>
    <t>2399-6528</t>
  </si>
  <si>
    <t>Simulation of Bragg Coherent Diffraction Imaging</t>
  </si>
  <si>
    <t>MR/T019638/1</t>
  </si>
  <si>
    <t>8202623</t>
  </si>
  <si>
    <t>04-05-2022</t>
  </si>
  <si>
    <t>10.1121/10.0010454</t>
  </si>
  <si>
    <t>JASA Express Letter</t>
  </si>
  <si>
    <t xml:space="preserve"> 2691-1191</t>
  </si>
  <si>
    <t>Realisation of nonreciprocal transmission and absorption using wave-based active noise control</t>
  </si>
  <si>
    <t xml:space="preserve"> iCASE studentship 17000146</t>
  </si>
  <si>
    <t>JASA-EL-02019_00282</t>
  </si>
  <si>
    <t>10.1109/JMW.2022.3223254</t>
  </si>
  <si>
    <t>IEEE Journal of Microwaves</t>
  </si>
  <si>
    <t>2692-8388</t>
  </si>
  <si>
    <t>Microwave-Enabled Wearables: Underpinning Technologies, Integration Platforms, and Next-Generation Roadmap</t>
  </si>
  <si>
    <t>APC600366619</t>
  </si>
  <si>
    <t>18-11-2022</t>
  </si>
  <si>
    <t>35682285</t>
  </si>
  <si>
    <t>10.3390/ijerph19116700</t>
  </si>
  <si>
    <t>IJERPH (International Journal of Environmental Research and Public Health)</t>
  </si>
  <si>
    <t>1660-4601</t>
  </si>
  <si>
    <t xml:space="preserve">Did the Socio-Economic Gradient in Depression in Later-Life Deteriorate or Weaken during the COVID-19 Pandemic? New Evidence from England Using Path Analysis
</t>
  </si>
  <si>
    <t>1 859.89</t>
  </si>
  <si>
    <t>1722583</t>
  </si>
  <si>
    <t>35595718</t>
  </si>
  <si>
    <t>10.1002/jev2.12226</t>
  </si>
  <si>
    <t>Journal of Extracellular Vesicles</t>
  </si>
  <si>
    <t xml:space="preserve"> 2001-3078</t>
  </si>
  <si>
    <t>Epithelial to mesenchymal transition influences fibroblast phenotype in colorectal cancer by altering miR-200 levels in extracellular vesicles.</t>
  </si>
  <si>
    <t>MR/R002061/1</t>
  </si>
  <si>
    <t>A20526</t>
  </si>
  <si>
    <t>35808833</t>
  </si>
  <si>
    <t>10.1002/ctm2.965</t>
  </si>
  <si>
    <t>Clinical and Translational Medicine</t>
  </si>
  <si>
    <t>2001-1326</t>
  </si>
  <si>
    <t xml:space="preserve">Zonulin and blood-brain barrier permeability are dissociated in humans
</t>
  </si>
  <si>
    <t>MR/R017352/1</t>
  </si>
  <si>
    <t>10.1364/OE.461873</t>
  </si>
  <si>
    <t>Optical Time Domain Backscattering of Antiresonant Hollow Core Fibers</t>
  </si>
  <si>
    <t>461873</t>
  </si>
  <si>
    <t>25-07-2022</t>
  </si>
  <si>
    <t>35707541</t>
  </si>
  <si>
    <t>10.3389/fimmu.2022.884110</t>
  </si>
  <si>
    <t>“Higher Affinity Antibodies Bind with Lower Hydration and Flexibility in Large Scale Simulations</t>
  </si>
  <si>
    <t>BB/P504713/1</t>
  </si>
  <si>
    <t>EP/R029407/1</t>
  </si>
  <si>
    <t>35731877</t>
  </si>
  <si>
    <t>10.1126/sciadv.abn7920</t>
  </si>
  <si>
    <t>Palimpsest memories stored in memristive synapses</t>
  </si>
  <si>
    <t>EP/R024642/1</t>
  </si>
  <si>
    <t>APC600314386</t>
  </si>
  <si>
    <t>11-05-2022</t>
  </si>
  <si>
    <t>35858562</t>
  </si>
  <si>
    <t>10.1016/j.celrep.2022.111099</t>
  </si>
  <si>
    <t xml:space="preserve"> 2211-1247</t>
  </si>
  <si>
    <t>FcγRIIB controls antibody-mediated target cell depletion by ITIM-independent mechanisms</t>
  </si>
  <si>
    <t>1943869</t>
  </si>
  <si>
    <t>A18087, A24721, A25139</t>
  </si>
  <si>
    <t>Bloodwise (COAF)</t>
  </si>
  <si>
    <t>12050, 14043</t>
  </si>
  <si>
    <t>OAD0000222111</t>
  </si>
  <si>
    <t>10.1038/s41598-022-22456-x</t>
  </si>
  <si>
    <t xml:space="preserve"> 2045-2322</t>
  </si>
  <si>
    <t>Coupling strategy between high-index and mid-index micro-metric waveguides for O-band applications</t>
  </si>
  <si>
    <t xml:space="preserve"> 2938669891</t>
  </si>
  <si>
    <t>24-10-2022</t>
  </si>
  <si>
    <t>10.1049/ell2.12520</t>
  </si>
  <si>
    <t>Electronics Letters</t>
  </si>
  <si>
    <t>1350-911X</t>
  </si>
  <si>
    <t>Measured Behaviour of a Memristor-Based Tuneable Instrumentation Amplifier</t>
  </si>
  <si>
    <t>Energy Report</t>
  </si>
  <si>
    <t>2352-4847</t>
  </si>
  <si>
    <t>Carbon footprinting of railway embankments and cuttings: a circular framework</t>
  </si>
  <si>
    <t xml:space="preserve"> 36118260</t>
  </si>
  <si>
    <t>10.1063/5.0100019</t>
  </si>
  <si>
    <t xml:space="preserve">AIP </t>
  </si>
  <si>
    <t>Biomicrofluidics</t>
  </si>
  <si>
    <t>1932-1058</t>
  </si>
  <si>
    <t>Integrating an aerosolised drug delivery device with conventional static cultures and a dynamic airway barrier microphysiological system.</t>
  </si>
  <si>
    <t>DTP</t>
  </si>
  <si>
    <t>10.7717/peerj.13543</t>
  </si>
  <si>
    <t>PeerJ</t>
  </si>
  <si>
    <t>2167-8359</t>
  </si>
  <si>
    <t>A European giant: a large spinosaurid (Dinosauria: Theropoda) from the Vectis Formation (Wealden Group, Early Cretaceous), UK.</t>
  </si>
  <si>
    <t xml:space="preserve">Studentship </t>
  </si>
  <si>
    <t>10.1016/j.isci.2022.105633</t>
  </si>
  <si>
    <t>iScience</t>
  </si>
  <si>
    <t>2589-0042</t>
  </si>
  <si>
    <t>The Time-Course of Real-World Scene Perception: Spatial and Semantic Processing</t>
  </si>
  <si>
    <t>EP/S016368/1</t>
  </si>
  <si>
    <t>EP/K005952/1</t>
  </si>
  <si>
    <t>OAD0000258616</t>
  </si>
  <si>
    <t>21-11-2022</t>
  </si>
  <si>
    <t>35768524</t>
  </si>
  <si>
    <t>10.1038/s41598-022-15213-7</t>
  </si>
  <si>
    <t>The importance of self-efficacy and negative affect for neurofeedback success for central neuropathic pain after a spinal cord injury</t>
  </si>
  <si>
    <t>2676315119</t>
  </si>
  <si>
    <t>21-06-2022</t>
  </si>
  <si>
    <t>35000590</t>
  </si>
  <si>
    <t>10.1186/s13148-021-01213-3</t>
  </si>
  <si>
    <t>Clinical Epigenetics</t>
  </si>
  <si>
    <t>1868-7083</t>
  </si>
  <si>
    <t>DNA methylation signatures associated with cardiometabolic risk factors in children from India and The Gambia: results from the EMPHASIS study.</t>
  </si>
  <si>
    <t xml:space="preserve">MR/N006208/1 </t>
  </si>
  <si>
    <t>6106540770</t>
  </si>
  <si>
    <t>06-06-2022</t>
  </si>
  <si>
    <t>10.1364/OE.462356</t>
  </si>
  <si>
    <t>Tailorable stimulated Brillouin scattering in a partially suspended aluminium nitride waveguide in the visible range</t>
  </si>
  <si>
    <t>1701184</t>
  </si>
  <si>
    <t>520150146</t>
  </si>
  <si>
    <t>13-06-2022</t>
  </si>
  <si>
    <t>10.3390/su14159374</t>
  </si>
  <si>
    <t>Sustainability</t>
  </si>
  <si>
    <t>2071-1050</t>
  </si>
  <si>
    <t>Social capital typologies and sustainable development: spatial patterns in the Central and Southern Regions of Malawi</t>
  </si>
  <si>
    <t>1 552.96</t>
  </si>
  <si>
    <t>Invoice Number: 1774925</t>
  </si>
  <si>
    <t>29-07-2022</t>
  </si>
  <si>
    <t>10.1088/1367-2630/ac7e66</t>
  </si>
  <si>
    <t>New Journal of Physics</t>
  </si>
  <si>
    <t>1367-2630</t>
  </si>
  <si>
    <t>Evolutionary algorithm to design high-cooperativity optical cavities</t>
  </si>
  <si>
    <t>EP/T001062/1</t>
  </si>
  <si>
    <t>8206923</t>
  </si>
  <si>
    <t>1882-0786</t>
  </si>
  <si>
    <t>10.35848/1882-0786/ac7777</t>
  </si>
  <si>
    <t>IOP Publishing</t>
  </si>
  <si>
    <t>Applied Physics Express</t>
  </si>
  <si>
    <t>Coherent X-ray Diffraction of the M1 to M2 Structural Phase Transition in a Single Vanadium Dioxide Nanocrystal</t>
  </si>
  <si>
    <t>IOP agreement</t>
  </si>
  <si>
    <t>10.3847/2041-8213/ac83a0</t>
  </si>
  <si>
    <t>Astrophysical Journal Letters</t>
  </si>
  <si>
    <t>2041-8213</t>
  </si>
  <si>
    <t>XMM-Newton-NuSTAR Observations and Detection of an Optically Quiescent Quasar</t>
  </si>
  <si>
    <t>ST/V001000/1</t>
  </si>
  <si>
    <t>8208898</t>
  </si>
  <si>
    <t>715721</t>
  </si>
  <si>
    <t>09-08-2022</t>
  </si>
  <si>
    <t>10.3390/su14159238</t>
  </si>
  <si>
    <t xml:space="preserve"> 2071-1050</t>
  </si>
  <si>
    <t>Personal Carbon Budgets: A Pestle Review</t>
  </si>
  <si>
    <t>2342054</t>
  </si>
  <si>
    <t>1826940</t>
  </si>
  <si>
    <t>35729336</t>
  </si>
  <si>
    <t>10.1038/s41598-022-14462-w</t>
  </si>
  <si>
    <t>Selectively biased tri-terminal vertically-integrated memristor configuration</t>
  </si>
  <si>
    <t xml:space="preserve"> 2937883740</t>
  </si>
  <si>
    <t>36498929</t>
  </si>
  <si>
    <t>10.3390/ijms232314603</t>
  </si>
  <si>
    <t xml:space="preserve">International Journal of Molecular Sciences </t>
  </si>
  <si>
    <t>1422-0067</t>
  </si>
  <si>
    <t>An exploratory study provides insights into MMP9 and Abeta levels in the vitreous and blood across the lifecourse and in a subset of AMD patients</t>
  </si>
  <si>
    <t>NC/L001152/1</t>
  </si>
  <si>
    <t>1994331</t>
  </si>
  <si>
    <t>02-12-2022</t>
  </si>
  <si>
    <t>35928220</t>
  </si>
  <si>
    <t xml:space="preserve">10.2147/MDER.S370142  </t>
  </si>
  <si>
    <t>Dove Press</t>
  </si>
  <si>
    <t>Medical Devices: Evidence and Research</t>
  </si>
  <si>
    <t>1179-1470</t>
  </si>
  <si>
    <t>Biomechanical and physiological evaluation of respiratory protective equipment application</t>
  </si>
  <si>
    <t>59740</t>
  </si>
  <si>
    <t>721342</t>
  </si>
  <si>
    <t>20-06-2022</t>
  </si>
  <si>
    <t>10.1364/PRJ.473239</t>
  </si>
  <si>
    <t>Photonics Research</t>
  </si>
  <si>
    <t>2327-9125</t>
  </si>
  <si>
    <t>Classical Imaging with Undetected Photons using Four-Wave Mixing in Silicon Core Fibers</t>
  </si>
  <si>
    <t>EP/P000940/1</t>
  </si>
  <si>
    <t>1758709</t>
  </si>
  <si>
    <t>01-11-2022</t>
  </si>
  <si>
    <t>36147728</t>
  </si>
  <si>
    <t>10.1177/20417314221113746/</t>
  </si>
  <si>
    <t>Journal of Tissue Engineering</t>
  </si>
  <si>
    <t>2041-7314</t>
  </si>
  <si>
    <t>Comparison of bone formation mediated by Bone Morphogenetic Protein delivered by nanoclay gels with clinical techniques (autograft and InductOs) in an ovine bone model</t>
  </si>
  <si>
    <t>MR/K026682/1</t>
  </si>
  <si>
    <t>MR/L012626/1</t>
  </si>
  <si>
    <t>BB/G010579/1</t>
  </si>
  <si>
    <t>SOA22LT004697</t>
  </si>
  <si>
    <t>706441</t>
  </si>
  <si>
    <t>10-08-2022</t>
  </si>
  <si>
    <t>10.1186/s12913-022-08666-z</t>
  </si>
  <si>
    <t>BMC Health Service Research</t>
  </si>
  <si>
    <t>At the junctures of healthcare: a qualitative study of primary and specialist service use by Polish migrants in the UK</t>
  </si>
  <si>
    <t xml:space="preserve"> 6106612554</t>
  </si>
  <si>
    <t>18-10-2022</t>
  </si>
  <si>
    <t>36088318</t>
  </si>
  <si>
    <t>10.1186/s12931-022-02165-9</t>
  </si>
  <si>
    <t>Respiratory Research</t>
  </si>
  <si>
    <t>1465-993X</t>
  </si>
  <si>
    <t>Risk factors associated with radiolucent foreign body inhalation in adults: a retrospective study</t>
  </si>
  <si>
    <t>6106602753</t>
  </si>
  <si>
    <t>10.1364/OE.469501</t>
  </si>
  <si>
    <t>Out-of-plane beam shaping with UV-written tilted Bragg gratings for beam delivery on quantum chips</t>
  </si>
  <si>
    <t>EP/M013243/1</t>
  </si>
  <si>
    <t xml:space="preserve">Optica Agreement </t>
  </si>
  <si>
    <t>10.1002/lpor.202200167</t>
  </si>
  <si>
    <t>Laser &amp; Photonics Reviews</t>
  </si>
  <si>
    <t>1863-8899</t>
  </si>
  <si>
    <t>Stable optical frequency comb distribution enabled by hollow-core fibers</t>
  </si>
  <si>
    <t>10.1063/5.0094665</t>
  </si>
  <si>
    <t>AIP Advances</t>
  </si>
  <si>
    <t>A hybrid method to calculate optical torque: application to a nano-dumbbell trapped by a metalens</t>
  </si>
  <si>
    <t>ADV22-AR-01155_05580</t>
  </si>
  <si>
    <t>11-07-2022</t>
  </si>
  <si>
    <t>10.1364/OME.467967</t>
  </si>
  <si>
    <t>Inverse design of vanadium dioxide based dynamic structural color via conditional generative adversarial networks</t>
  </si>
  <si>
    <t>1721972</t>
  </si>
  <si>
    <t>10.1364/OE.457985</t>
  </si>
  <si>
    <t>Experimental demonstration of single-span 100-km O-band 4×50-Gb/s CWDM direct-detection transmission</t>
  </si>
  <si>
    <t>EP/P003990/1</t>
  </si>
  <si>
    <t>EP/S002871/1</t>
  </si>
  <si>
    <t>1716142</t>
  </si>
  <si>
    <t>20-07-2022</t>
  </si>
  <si>
    <t>36388517</t>
  </si>
  <si>
    <t>10.3389/fpls.2022.994036</t>
  </si>
  <si>
    <t>Frontiers in Plant Science</t>
  </si>
  <si>
    <t>1664-462X</t>
  </si>
  <si>
    <t>Integrated analysis reveals effects of bioactive ingredients from Limonium Sinense (Girard) Kuntze on hypoxia-inducible factor (HIF) activation</t>
  </si>
  <si>
    <t>SBF002\1038</t>
  </si>
  <si>
    <t>36148820</t>
  </si>
  <si>
    <t xml:space="preserve">10.1111/ene.15571 </t>
  </si>
  <si>
    <t>European Journal of Neurology</t>
  </si>
  <si>
    <t>1468-1331</t>
  </si>
  <si>
    <t>Genetic variation in NFE2L2 is associated with outcome following aneurysmal subarachnoid haemorrhage</t>
  </si>
  <si>
    <t>MR/L01453X/1</t>
  </si>
  <si>
    <t xml:space="preserve">EJoN-22-1668.R1 </t>
  </si>
  <si>
    <t>36657766</t>
  </si>
  <si>
    <t>10.1136/bmjopen-2022-066792</t>
  </si>
  <si>
    <t>2044-6055</t>
  </si>
  <si>
    <t>Quality of maternal health care and travel time influence birthing service utilisation in Ghanaian health facilities: A spatial interaction model</t>
  </si>
  <si>
    <t>APC600379230</t>
  </si>
  <si>
    <t>09-01-2023</t>
  </si>
  <si>
    <t>10.1016/j.ajo.2022.08.028</t>
  </si>
  <si>
    <t>American Journal of Ophthalmology</t>
  </si>
  <si>
    <t>0002-9394</t>
  </si>
  <si>
    <t>Retinal development in infants and young children with albinism: evidence for plasticity in early childhood</t>
  </si>
  <si>
    <t>MR/J004189/1  and MR/N004566/1</t>
  </si>
  <si>
    <t>10.1364/PRJ.465322</t>
  </si>
  <si>
    <t>Compact nano-void spectrometer based on a stable engineered scattering system</t>
  </si>
  <si>
    <t>1722778</t>
  </si>
  <si>
    <t>15-08-2022</t>
  </si>
  <si>
    <t>36204628</t>
  </si>
  <si>
    <t>10.3389/fmicb.2022.995200</t>
  </si>
  <si>
    <t>Frontiers in Microbiology</t>
  </si>
  <si>
    <t>1664-302X</t>
  </si>
  <si>
    <t>A light-guiding urinary catheter for the inhibition of Proteus mirabilis biofilm formation</t>
  </si>
  <si>
    <t>2022-0755727-1</t>
  </si>
  <si>
    <t>06-10-2022</t>
  </si>
  <si>
    <t>Science of the Total Environment</t>
  </si>
  <si>
    <t>Exploring the use of Sentinel-2 datasets and environmental variables to model wheat crop yield in smallholder arid and semi-arid farming systems</t>
  </si>
  <si>
    <t>UKRI, 323026/ARCP011217</t>
  </si>
  <si>
    <t>10.1038/s41545-023-00247-9</t>
  </si>
  <si>
    <t xml:space="preserve">Nature </t>
  </si>
  <si>
    <t>NPJ Clean Water</t>
  </si>
  <si>
    <t>2059-7037</t>
  </si>
  <si>
    <t>Seasonal household variation of harvested rainwater availability in Siaya County, Kenya: A modelling analysis</t>
  </si>
  <si>
    <t>MR/P024920/1</t>
  </si>
  <si>
    <t>2938964163</t>
  </si>
  <si>
    <t>13-04-2023</t>
  </si>
  <si>
    <t>36151240</t>
  </si>
  <si>
    <t xml:space="preserve">10.1038/s41598-022-19047-1 </t>
  </si>
  <si>
    <t>A 3D image-based modelling approach for understanding spatiotemporal processes in phosphorus fertiliser dissolution, soil buffering and uptake by plant roots</t>
  </si>
  <si>
    <t>BB/L025620/1</t>
  </si>
  <si>
    <t>2938608131</t>
  </si>
  <si>
    <t>10.1007/s11625-023-01329-w</t>
  </si>
  <si>
    <t>Sustainability Science</t>
  </si>
  <si>
    <t>1862-4057</t>
  </si>
  <si>
    <t>Linking household access to food and social capital typologies in Phalombe District, Malawi</t>
  </si>
  <si>
    <t>10.3389/fmars.2022.981461</t>
  </si>
  <si>
    <t>Grazing, egg production and carbon budgets for Calanus finmarchicus across the Fram Strait</t>
  </si>
  <si>
    <t>NE/P006353/1</t>
  </si>
  <si>
    <t>35978029</t>
  </si>
  <si>
    <t>10.1038/s41598-022-18100-3</t>
  </si>
  <si>
    <t>An FPGA-based system for generalised electron devices testing</t>
  </si>
  <si>
    <t>2937965475</t>
  </si>
  <si>
    <t>22-02-2023</t>
  </si>
  <si>
    <t>36325426</t>
  </si>
  <si>
    <t>10.1016/j.bbih.2022.100538</t>
  </si>
  <si>
    <t>Brain, Behavior, &amp; Immunity - Health</t>
  </si>
  <si>
    <t>2666-3546</t>
  </si>
  <si>
    <t>Systemic infection drives urgent care needs and outcome in adults with long-term neurological conditions</t>
  </si>
  <si>
    <t>OAD0000250150</t>
  </si>
  <si>
    <t>25-10-2022</t>
  </si>
  <si>
    <t>10.1364/OPTCON.468673</t>
  </si>
  <si>
    <t>Optics Continuum</t>
  </si>
  <si>
    <t>2770-0208</t>
  </si>
  <si>
    <t>10 cm spatial resolution distributed acoustic sensor based on ultra low-loss enhanced backscattering fiber</t>
  </si>
  <si>
    <t>10.3390/fluids7100329</t>
  </si>
  <si>
    <t>Fluids</t>
  </si>
  <si>
    <t xml:space="preserve"> 2311-5521</t>
  </si>
  <si>
    <t>Freestream turbulence effects on the aerodynamics of a square cylinder oscillating at the resonant frequency</t>
  </si>
  <si>
    <t>1836300</t>
  </si>
  <si>
    <t>27-10-2022</t>
  </si>
  <si>
    <t>37069152</t>
  </si>
  <si>
    <t>10.1038/s41467-023-37489-7</t>
  </si>
  <si>
    <t>Nature Communications</t>
  </si>
  <si>
    <t>2041-1723</t>
  </si>
  <si>
    <t xml:space="preserve">Chromosome-level genome assembly and population genomic resource to accelerate orphan crop lablab breeding
</t>
  </si>
  <si>
    <t>2938949717</t>
  </si>
  <si>
    <t>31-03-2023</t>
  </si>
  <si>
    <t>10.1364/OE.473474</t>
  </si>
  <si>
    <t>Low-temperature polycrystalline silicon waveguides for low loss transmission in the near-to-mid-infrared region</t>
  </si>
  <si>
    <t>EP/M022757/1</t>
  </si>
  <si>
    <t>EP/N013247/</t>
  </si>
  <si>
    <t>10.1121/10.0013899</t>
  </si>
  <si>
    <t>JASA Express Letters</t>
  </si>
  <si>
    <t>2691-1191</t>
  </si>
  <si>
    <t>An experimental investigation into a dual taper acoustic black hole termination</t>
  </si>
  <si>
    <t>JASA-EL-02131_00335</t>
  </si>
  <si>
    <t>19-08-2022</t>
  </si>
  <si>
    <t>10.1088/1748-9326-aca623</t>
  </si>
  <si>
    <t>Environmental Research Letters</t>
  </si>
  <si>
    <t>1748-9326</t>
  </si>
  <si>
    <t>On the use of household surveys to monitor mismanaged plastic waste from food packaging in low and middle income countries</t>
  </si>
  <si>
    <t>ES/T008121/1</t>
  </si>
  <si>
    <t>8215871</t>
  </si>
  <si>
    <t>522074101</t>
  </si>
  <si>
    <t>30-11-2022</t>
  </si>
  <si>
    <t>10.1186/s13321-022-00641-4</t>
  </si>
  <si>
    <t>Journal of Cheminformatics</t>
  </si>
  <si>
    <t>1758-2946</t>
  </si>
  <si>
    <t>Robustness under parameter and problem domain alterations of Bayesian optimization methods for chemical reactions</t>
  </si>
  <si>
    <t>EP/S000356/1</t>
  </si>
  <si>
    <t>6106600616</t>
  </si>
  <si>
    <t>36366528</t>
  </si>
  <si>
    <t>10.3390/v14112430</t>
  </si>
  <si>
    <t>Viruses</t>
  </si>
  <si>
    <t>1999-4915</t>
  </si>
  <si>
    <t>A transcriptomics approach to understanding the contribution of IL-33 during RV infection of human mast cells</t>
  </si>
  <si>
    <t>MR/N014308/1</t>
  </si>
  <si>
    <t>1968628</t>
  </si>
  <si>
    <t>9/11/22</t>
  </si>
  <si>
    <t>36104372</t>
  </si>
  <si>
    <t>10.1038/s41598-022-19352-9</t>
  </si>
  <si>
    <t>Highly efficient dual-level grating couplers for silicon nitride photonics</t>
  </si>
  <si>
    <t>EP/T007303/1</t>
  </si>
  <si>
    <t>2938603835</t>
  </si>
  <si>
    <t>519980101</t>
  </si>
  <si>
    <t>12-08-2022</t>
  </si>
  <si>
    <t>10.1088/2633-1357/acadb9</t>
  </si>
  <si>
    <t>IOP SciNotes</t>
  </si>
  <si>
    <t>Morphology exploration of pollen using deep learning latent space</t>
  </si>
  <si>
    <t>8217762</t>
  </si>
  <si>
    <t>05-01-2023</t>
  </si>
  <si>
    <t>10.1364/PRJ.475287</t>
  </si>
  <si>
    <t>Controlled generation of picosecond-pulsed higher-order Poincaré sphere beams from an ytterbium-doped multicore fiber amplifier</t>
  </si>
  <si>
    <t xml:space="preserve"> EP/N00762X/1</t>
  </si>
  <si>
    <t>1769225</t>
  </si>
  <si>
    <t>05-11-2022</t>
  </si>
  <si>
    <t>10.1364/OPTCON.485728</t>
  </si>
  <si>
    <t>Phase identification despite amplitude variation in coherent beam combination using deep learning</t>
  </si>
  <si>
    <t>EP/W028786/1</t>
  </si>
  <si>
    <t>10.3389/fmars.2022.879145</t>
  </si>
  <si>
    <t>More than a whistle: automated detection of marine sound sources with a convolutional neural network</t>
  </si>
  <si>
    <t>36207323</t>
  </si>
  <si>
    <t>10.1038/s41467-022-33544-x</t>
  </si>
  <si>
    <t>Integrated analysis of cervical squamous cell carcinoma cohorts from three continents reveals conserved subtypes of prognostic significance</t>
  </si>
  <si>
    <t>BB/V010271/1</t>
  </si>
  <si>
    <t>MR/M025411/1</t>
  </si>
  <si>
    <t>A25825</t>
  </si>
  <si>
    <t>2938638425</t>
  </si>
  <si>
    <t>29-09-2022</t>
  </si>
  <si>
    <t>36462524</t>
  </si>
  <si>
    <t>1016/S2666-5247(22)00283-X</t>
  </si>
  <si>
    <t>The Lancet Microbe</t>
  </si>
  <si>
    <t>2666-5247</t>
  </si>
  <si>
    <t>Effect of colonisation with Neisseria lactamica on cross-reactive anti-meningococcal B cell responses: A randomised, controlled, human infection trial.</t>
  </si>
  <si>
    <t>203581/Z/16/Z</t>
  </si>
  <si>
    <t>MR/N013204/1</t>
  </si>
  <si>
    <t>MR/N026993/1</t>
  </si>
  <si>
    <t>OAD0000261277</t>
  </si>
  <si>
    <t>01-12-2022</t>
  </si>
  <si>
    <t>10.1016/j.isci.2022.105453</t>
  </si>
  <si>
    <t>3D Visualisation of trans-syncytial nanopores provides a pathway for paracellular diffusion across the human placental syncytiotrophoblast</t>
  </si>
  <si>
    <t>BB/R002762/1</t>
  </si>
  <si>
    <t>OAD0000251786</t>
  </si>
  <si>
    <t>311-10-2022</t>
  </si>
  <si>
    <t>10.1109/ACCESS.2023.3247966</t>
  </si>
  <si>
    <t>IEEE Access</t>
  </si>
  <si>
    <t>Universal Decoding of Quantum Stabilizer Codes via Classical Guesswork</t>
  </si>
  <si>
    <t>EP/W016605/1</t>
  </si>
  <si>
    <t>APC600392818</t>
  </si>
  <si>
    <t>23-02-2023</t>
  </si>
  <si>
    <t>10.1093/petrology/egac095</t>
  </si>
  <si>
    <t>Oxford University Press</t>
  </si>
  <si>
    <t>Journal of Petrology</t>
  </si>
  <si>
    <t>1460-2415</t>
  </si>
  <si>
    <t>Composition and petrology of a mush-bearing magma reservoir beneath Tenerife</t>
  </si>
  <si>
    <t>10.1109/OJVT.2023.3236525</t>
  </si>
  <si>
    <t>Hybrid Transceiver Design and Optimal Power Allocation for the Cognitive mmWave Multiuser MIMO Downlink Relying on Limited Feedback</t>
  </si>
  <si>
    <t>APC600380944</t>
  </si>
  <si>
    <t>19-01-2023</t>
  </si>
  <si>
    <t>10.1002/advs.202300042</t>
  </si>
  <si>
    <t>Advanced Science</t>
  </si>
  <si>
    <t>2198-3844</t>
  </si>
  <si>
    <t>Microwatt volatile optical bistability via nanomechanical nonlinearity</t>
  </si>
  <si>
    <t>10.3390/ijerph192013271</t>
  </si>
  <si>
    <t>IJERPH</t>
  </si>
  <si>
    <t>Predictors and consequences of not seeking healthcare during the COVID-19 pandemic: findings from the HEAF cohort</t>
  </si>
  <si>
    <t>1953505</t>
  </si>
  <si>
    <t>36990083</t>
  </si>
  <si>
    <t>10.1002/ajb2.16162</t>
  </si>
  <si>
    <t>BSA</t>
  </si>
  <si>
    <t>American Journal of Botany</t>
  </si>
  <si>
    <t>1537-2197</t>
  </si>
  <si>
    <t>The role of geography, ecology, and hybridisation in the evolutionary history of Canary Island Descurainia (Brassicaceae)</t>
  </si>
  <si>
    <t xml:space="preserve"> 36582247</t>
  </si>
  <si>
    <t>10.3389/fimmu.2022.1079642</t>
  </si>
  <si>
    <t>Fatty acid composition and metabolic partitioning of α-linolenic acid are contingent on life stage in human CD3+ T lymphocytes</t>
  </si>
  <si>
    <t>BB/S00548X/1</t>
  </si>
  <si>
    <t>2022-0813875-1</t>
  </si>
  <si>
    <t>07-12-2022</t>
  </si>
  <si>
    <t>10.1126/sciadv.add1299</t>
  </si>
  <si>
    <t>Quantum vortex formation in the "rotating bucket" experiment with polariton condensates</t>
  </si>
  <si>
    <t>EP/M025330/1</t>
  </si>
  <si>
    <t>APC600375929</t>
  </si>
  <si>
    <t>21-12-2022</t>
  </si>
  <si>
    <t>36720863</t>
  </si>
  <si>
    <t>10.1038/s41467-023-35832-6</t>
  </si>
  <si>
    <t>Single-cell analysis reveals prognostic fibroblast subpopulations linked to molecular and immunological subtypes of lung cancer</t>
  </si>
  <si>
    <t>MR/R001286/1</t>
  </si>
  <si>
    <t>A20256</t>
  </si>
  <si>
    <t>2938821351</t>
  </si>
  <si>
    <t>704200</t>
  </si>
  <si>
    <t>12-01-2023</t>
  </si>
  <si>
    <t>10.1016/j.jasrep.2022.103707</t>
  </si>
  <si>
    <t>Journal of Archaeological Science Reports</t>
  </si>
  <si>
    <t>2352-4103</t>
  </si>
  <si>
    <t>The relationship between dental wear and age at death in British archaeological human skeletal remains: a re-evaluation of the ‘Brothwell chart’</t>
  </si>
  <si>
    <t>6841-CDP</t>
  </si>
  <si>
    <t>36631478</t>
  </si>
  <si>
    <t>10.1101/2021.07.28.454117</t>
  </si>
  <si>
    <t>Annexin A1 is a polarity cue that directs planar mitotic spindle orientation during mammalian epithelial morphogenesis</t>
  </si>
  <si>
    <t>MR/R026610/1</t>
  </si>
  <si>
    <t>210077/Z/17/Z</t>
  </si>
  <si>
    <t>2938821522</t>
  </si>
  <si>
    <t>13-01-2023</t>
  </si>
  <si>
    <t>10.1002/jcv2.12163</t>
  </si>
  <si>
    <t>Journal of Child Psychology and Psychiatry Advances</t>
  </si>
  <si>
    <t>2692-9384</t>
  </si>
  <si>
    <t>Changes in UK Pre-Schooler’s Mental Health Symptoms over the first year of the Covid-19 pandemic: data from Co-SPYCE Study</t>
  </si>
  <si>
    <t>ES/V004034/1</t>
  </si>
  <si>
    <t>10.5194/angeo-41-1-2023</t>
  </si>
  <si>
    <t xml:space="preserve"> Copernicus </t>
  </si>
  <si>
    <t>Annales Geophysicae</t>
  </si>
  <si>
    <t>1432-0576</t>
  </si>
  <si>
    <t>The altitude of green OI 557.7 nm and blue N2+ 427.8 nm aurora</t>
  </si>
  <si>
    <t>NE/S015167/1</t>
  </si>
  <si>
    <t>ANGEO-PUC-2023-1</t>
  </si>
  <si>
    <t>10.1103/PhysRevResearch.5.013018</t>
  </si>
  <si>
    <t>APS</t>
  </si>
  <si>
    <t>Physical Review Research</t>
  </si>
  <si>
    <t>2643-1564</t>
  </si>
  <si>
    <t>Minor embedding with Stuart-Landau oscillator networks</t>
  </si>
  <si>
    <t>Grant EP/M025330/1 on Hybrid Polaritonic</t>
  </si>
  <si>
    <t>Horizon 2020 program, through a FET Open</t>
  </si>
  <si>
    <t xml:space="preserve">Icelandic Research Fund (Rannis), Grant </t>
  </si>
  <si>
    <t>INV/22/NOV/009798</t>
  </si>
  <si>
    <t>722558</t>
  </si>
  <si>
    <t>10.3389/fevo.2023.1087577</t>
  </si>
  <si>
    <t>Frontiers in Ecology and Evolution</t>
  </si>
  <si>
    <t>2296-701X</t>
  </si>
  <si>
    <t>Island ecosystem responses to the Kuwae eruption and precipitation change over the last 1600 years, Efate, Vanuatu</t>
  </si>
  <si>
    <t>2023-0863608-1</t>
  </si>
  <si>
    <t>06-02-2023</t>
  </si>
  <si>
    <t>10.1364/OE.480274</t>
  </si>
  <si>
    <t>Quantitative Study of Birefringence Effects in Fibre-Based Orthogonal-Pump FWM Systems</t>
  </si>
  <si>
    <t>36803768</t>
  </si>
  <si>
    <t>10.1186/s12889-023-15278-7</t>
  </si>
  <si>
    <t>The lived experience of stigma and Parkinson’s disease in Kenya: a public health challenge</t>
  </si>
  <si>
    <t>ES/J500082/1</t>
  </si>
  <si>
    <t>2340.00</t>
  </si>
  <si>
    <t>6106643721</t>
  </si>
  <si>
    <t>08-03-2023</t>
  </si>
  <si>
    <t>10.1088/2399-6528/aca45e</t>
  </si>
  <si>
    <t>Deep learning in airborne particulate matter sensing: a review</t>
  </si>
  <si>
    <t>1100.00</t>
  </si>
  <si>
    <t>8215375</t>
  </si>
  <si>
    <t>24-11-2022</t>
  </si>
  <si>
    <t>10.5194/bg-2022-73</t>
  </si>
  <si>
    <t>Biogeosciences</t>
  </si>
  <si>
    <t>1726-4189</t>
  </si>
  <si>
    <t>Tracing differences in iron addition to the Mid-Atlantic Ridge valley between hydrothermal vent sites: implications for the addition of iron to the deep ocean</t>
  </si>
  <si>
    <t>NE/N010396/1</t>
  </si>
  <si>
    <t>BG-PUC-2023-27</t>
  </si>
  <si>
    <t>26-01-2023</t>
  </si>
  <si>
    <t>36942639</t>
  </si>
  <si>
    <t>10.1016/j.alcr.2022.100518</t>
  </si>
  <si>
    <t>Advances in Life Course Research</t>
  </si>
  <si>
    <t>1879-6974</t>
  </si>
  <si>
    <t>Sleep hours and quality before and after baby: Inequalities by gender and partnership</t>
  </si>
  <si>
    <t xml:space="preserve"> ES/R009139/1</t>
  </si>
  <si>
    <t>10.3389/fphy.2022.1070345</t>
  </si>
  <si>
    <t xml:space="preserve">Frontiers </t>
  </si>
  <si>
    <t>Frontiers In Physics</t>
  </si>
  <si>
    <t>2296-424X</t>
  </si>
  <si>
    <t>Realisation of Acoustic Black Holes using Multi-material Additive Manufacturing</t>
  </si>
  <si>
    <t>2022-0735532-3</t>
  </si>
  <si>
    <t>10.1177/16094069221145286</t>
  </si>
  <si>
    <t>International Journal of Qualitative Methods</t>
  </si>
  <si>
    <t>1609-4069</t>
  </si>
  <si>
    <t>'Our Stories...': co-constructing Digital Storytelling methodologies for supporting the transitions of autistic children - study protocol</t>
  </si>
  <si>
    <t>ES/V005286/1</t>
  </si>
  <si>
    <t>1036.98</t>
  </si>
  <si>
    <t>SOA22LT007203</t>
  </si>
  <si>
    <t>10.3389/feart.2022.1092759</t>
  </si>
  <si>
    <t xml:space="preserve"> 2296-6463</t>
  </si>
  <si>
    <t>Subsurface structure of magmatic segments during continental breakup: Perspectives from a gravity data analysis of the Main Ethiopian Rift</t>
  </si>
  <si>
    <t>NE/L013932</t>
  </si>
  <si>
    <t>2022-0768163-3</t>
  </si>
  <si>
    <t>10.1186/s40814-022-01224-8</t>
  </si>
  <si>
    <t>Pilot and Feasibility Studies</t>
  </si>
  <si>
    <t>2055-5784</t>
  </si>
  <si>
    <t>Treating Acute EXacerbations of COPD with Chinese HerbAL MedIcine to aid AntiBiotic Use Reduction (EXCALIBUR): study protocol of a randomised double-blind, placebo-controlled feasibility trial</t>
  </si>
  <si>
    <t>UK-China Collaboration to Tackle Antimicrobial Resistance</t>
  </si>
  <si>
    <t>1540.00</t>
  </si>
  <si>
    <t>6106628710</t>
  </si>
  <si>
    <t>16-12-2022</t>
  </si>
  <si>
    <t>10.3390/su15032051</t>
  </si>
  <si>
    <t>Towards sustainable food systems: Exploring household food waste by photographic diary in relation to unprocessed, processed and ultra-processed food</t>
  </si>
  <si>
    <t>1588.78</t>
  </si>
  <si>
    <t>2134311</t>
  </si>
  <si>
    <t>20-01-2023</t>
  </si>
  <si>
    <t>10.1101/2022.12.12.520052</t>
  </si>
  <si>
    <t>Biology</t>
  </si>
  <si>
    <t>2079-7737</t>
  </si>
  <si>
    <t>Macromolecular crowding is surprisingly unable to deform the structure of a model biomolecular condensate</t>
  </si>
  <si>
    <t>2126791</t>
  </si>
  <si>
    <t xml:space="preserve"> 10.1109/OJCOMS.2023.3257423</t>
  </si>
  <si>
    <t>IEEE Open Journal of the Communications Society</t>
  </si>
  <si>
    <t>2644-125X</t>
  </si>
  <si>
    <t>Reconfigurable Intelligent Surface Aided Position and Orientation Estimation Based on Joint Beamforming with Limited Feedback</t>
  </si>
  <si>
    <t>EP/X01228X/1</t>
  </si>
  <si>
    <t>1462.30</t>
  </si>
  <si>
    <t>APC600400665</t>
  </si>
  <si>
    <t>2103-2023</t>
  </si>
  <si>
    <t>SAGE Publishing</t>
  </si>
  <si>
    <t>the Economic and Social Research Council</t>
  </si>
  <si>
    <t xml:space="preserve">ESRC CPC- Connecting Generations Centre </t>
  </si>
  <si>
    <t>10.3301/IJG.2023.05</t>
  </si>
  <si>
    <t>Italian Geological Society</t>
  </si>
  <si>
    <t>Italian Journal of Geosciences</t>
  </si>
  <si>
    <t>Transverse tectonics control on the Late Quaternary development of the Central Main Ethiopian Rift</t>
  </si>
  <si>
    <t xml:space="preserve"> 10.1016/j.jlumin.2023.119799</t>
  </si>
  <si>
    <t>Journal of Luminescence</t>
  </si>
  <si>
    <t>1872-7883</t>
  </si>
  <si>
    <t>Surface/interface engineering of InAs quantum dot edge-emitting diodes toward III-V/SiN photonic integration</t>
  </si>
  <si>
    <t xml:space="preserve"> EP/T028475/1</t>
  </si>
  <si>
    <t>2030.00</t>
  </si>
  <si>
    <t>36781895</t>
  </si>
  <si>
    <t>10.1101/2022.07.19.500658</t>
  </si>
  <si>
    <t>Persistent homology analysis distinguishes pathological bone microstructure in non-linear microscopy images</t>
  </si>
  <si>
    <t>EPSRC grant EP/N509747/1.</t>
  </si>
  <si>
    <t>1940.00</t>
  </si>
  <si>
    <t>2938863911</t>
  </si>
  <si>
    <t>06-02-2022</t>
  </si>
  <si>
    <t>37032949</t>
  </si>
  <si>
    <t>10.3389/fpsyt.2023.1147970</t>
  </si>
  <si>
    <t>Frontiers in Psychiatry</t>
  </si>
  <si>
    <t>1664-0640</t>
  </si>
  <si>
    <t>Intolerance of uncertainty heightens negative emotional states and dampens positive emotional states</t>
  </si>
  <si>
    <t>ES/R01145/1</t>
  </si>
  <si>
    <t>3225.00</t>
  </si>
  <si>
    <t>2023-0854862-3</t>
  </si>
  <si>
    <t>07-03-2023</t>
  </si>
  <si>
    <t>10.1109/OJVT.2023.3264879</t>
  </si>
  <si>
    <t>IEEE Open Journal of Vehicular Technology</t>
  </si>
  <si>
    <t>2644-1330</t>
  </si>
  <si>
    <t>An Asymptotic Framework for Fox's H-Fading Channel with Application to Diversity-Combining Receivers</t>
  </si>
  <si>
    <t>1,365.00</t>
  </si>
  <si>
    <t>APC600404922</t>
  </si>
  <si>
    <t>05-04-2023</t>
  </si>
  <si>
    <t>Frontiers in Public Health</t>
  </si>
  <si>
    <t>2296-2565</t>
  </si>
  <si>
    <t>Child exposure to domestic violence: can global estimates on the scale of exposure be obtained using existing measures?</t>
  </si>
  <si>
    <t>studentship ES/P000673/1 ; project 24440</t>
  </si>
  <si>
    <t>10.1038/s41699-023-00379-z</t>
  </si>
  <si>
    <t>npj 2D Materials and Applications</t>
  </si>
  <si>
    <t>2397-7132</t>
  </si>
  <si>
    <t>Large-area synthesis of high electrical performance MoS2 by a commercially scalable atomic layer deposition process</t>
  </si>
  <si>
    <t>EP/N00762X/1 and 1513776</t>
  </si>
  <si>
    <t>(EP/K009877/1), (EP/K00509X/1) and (EP/V</t>
  </si>
  <si>
    <t>Academy of Finland (Grant no. 345068 and</t>
  </si>
  <si>
    <t>2.540,00</t>
  </si>
  <si>
    <t>2938937491</t>
  </si>
  <si>
    <t>22-03-2023</t>
  </si>
  <si>
    <t>3,048.00</t>
  </si>
  <si>
    <t>36835079</t>
  </si>
  <si>
    <t>10.3390/ijms24043667</t>
  </si>
  <si>
    <t>International Journal of Molecular Sciences</t>
  </si>
  <si>
    <t>Tri-Lineage Differentiation Potential of Osteosarcoma Cell Lines and Human Bone Marrow Stromal Cells from Different Anatomical Locations</t>
  </si>
  <si>
    <t>MR/R015651/1</t>
  </si>
  <si>
    <t>1791.67</t>
  </si>
  <si>
    <t>2199323</t>
  </si>
  <si>
    <t>10.3389/feart.2023.1169635</t>
  </si>
  <si>
    <t>Temporal clustering of fissural eruption across multiple segments within the Ethiopian Rift</t>
  </si>
  <si>
    <t>NE/R004978/1</t>
  </si>
  <si>
    <t>NE/L013509/1</t>
  </si>
  <si>
    <t>2023-0879543-3</t>
  </si>
  <si>
    <t>18-04-2023</t>
  </si>
  <si>
    <t>10.3389/fevo.2023.1165174</t>
  </si>
  <si>
    <t>Morphological variation across space does not predict phenotypic change through time in two Neogene planktonic foraminifera species</t>
  </si>
  <si>
    <t>2023-0874305-4</t>
  </si>
  <si>
    <t>21-03-2023</t>
  </si>
  <si>
    <t>10.1186/s40793-023-00489-7</t>
  </si>
  <si>
    <t>Environmental Microbiome</t>
  </si>
  <si>
    <t>2524-6372</t>
  </si>
  <si>
    <t>Identification of diverse antibiotic resistant bacteria in agricultural soil with H218O stable isotope probing combined with high-throughput sequencing</t>
  </si>
  <si>
    <t>NE/N02026X/1</t>
  </si>
  <si>
    <t>NE/X018180/1</t>
  </si>
  <si>
    <t>1640.00</t>
  </si>
  <si>
    <t>6106654824</t>
  </si>
  <si>
    <t xml:space="preserve"> 37063307</t>
  </si>
  <si>
    <t>10.1016/j.jvacx.2023.100299</t>
  </si>
  <si>
    <t>Vaccine: X</t>
  </si>
  <si>
    <t>2590-1362</t>
  </si>
  <si>
    <t>Trust and vaccine hesitancy during the COVID-19 pandemic: a cross-national analysis</t>
  </si>
  <si>
    <t>Research England QR Global Challenges Re</t>
  </si>
  <si>
    <t>1,292.00</t>
  </si>
  <si>
    <t>OAD0000296826</t>
  </si>
  <si>
    <t>13-04-23</t>
  </si>
  <si>
    <t>10.1177/2041731423116937</t>
  </si>
  <si>
    <t>Single-cell RNA-sequence analysis of human bone marrow reveals new targets for isolation of skeletal stem cells using spherical nucleic acids</t>
  </si>
  <si>
    <t>BB/P017711/1</t>
  </si>
  <si>
    <t>UK RMP - MR/R015651/1</t>
  </si>
  <si>
    <t>777.73</t>
  </si>
  <si>
    <t>SOA23LT001975</t>
  </si>
  <si>
    <t>19-04-2023</t>
  </si>
  <si>
    <t>10.3847/1538-4357/acbc1e</t>
  </si>
  <si>
    <t>Astrophysical Journal</t>
  </si>
  <si>
    <t>1538-4357</t>
  </si>
  <si>
    <t>Formulating the r–mode Problem for Slowly Rotating Neutron Stars</t>
  </si>
  <si>
    <t>ST/ V000551/1</t>
  </si>
  <si>
    <t>1406.40</t>
  </si>
  <si>
    <t>8225503</t>
  </si>
  <si>
    <t>21-04-2023</t>
  </si>
  <si>
    <t>10.1029/2022GL100646</t>
  </si>
  <si>
    <t>Baroclinic Ocean Response to Climate Forcing Regulates Decadal Variability of Ice-Shelf Melting in the Amundsen Sea</t>
  </si>
  <si>
    <t>NE/S011994/1</t>
  </si>
  <si>
    <t>NE/V014285/1</t>
  </si>
  <si>
    <t>10.5194/jm-41-149-2022</t>
  </si>
  <si>
    <t>Copernicus</t>
  </si>
  <si>
    <t>Journal of Micropalaeontology</t>
  </si>
  <si>
    <t>2041-4978</t>
  </si>
  <si>
    <t>Journal Article</t>
  </si>
  <si>
    <t>Analysing planktonic foraminiferal growth in three dimensions with foram3D: an R package for automated trait measurements from CT scans</t>
  </si>
  <si>
    <t>NERC</t>
  </si>
  <si>
    <t>JM-PUC-2022-7</t>
  </si>
  <si>
    <t>Caveat: IOP articles included in the TA have not been included (awaiting a report for the whole UKRI period)</t>
  </si>
  <si>
    <t>This is populated automatically from the 'Discounts, memberships &amp; pre-payment agreements' column on "JISC APC template"</t>
  </si>
  <si>
    <t>The institution enters the amount spent on the deal from the instituion's block grant.</t>
  </si>
  <si>
    <t>The institution enters the amount of the membership price charged to Wellcome, if any</t>
  </si>
  <si>
    <t>The institution enters the amount of the membership price charged to CRUK, if any</t>
  </si>
  <si>
    <t>The institution enters the amount of the membership price charged to BHF, if any</t>
  </si>
  <si>
    <t>The institution enters the amount of the membership price charged to RCUK, if any</t>
  </si>
  <si>
    <t>The number of APCs paid under this deal is calculated automatically from the number of times the name of this deal occurs in the "Discounts, memberships &amp; prepayment agreeements" column of the "JISC APC template"</t>
  </si>
  <si>
    <t>The amount spent on these APCs is calculated automatically from the sum of the "APC expenditure (£) including VAT if charged" of the "JISC APC template"</t>
  </si>
  <si>
    <t>The amount spent on these APCs is calculated automatically from the the sum of the "Amount of APC charged to Wellcome grant (including VAT if charged) in £" column of the "JISC APC template"</t>
  </si>
  <si>
    <t>The amount spent on these APCs is calculated automatically from the "Amount of APC charged to CRUK grant (including VAT if charged) in £" column of the "JISC APC template"</t>
  </si>
  <si>
    <t>The amount spent on these APCs is calculated automatically from the "Amount of APC charged to BHF grant (including VAT if charged) in £" column of the "JISC APC template"</t>
  </si>
  <si>
    <t>The amount spent on these APCs is calculated automatically from the "Amount of APC charged to RCUK OA fund (including VAT if charged) in £" column of the "JISC APC template"</t>
  </si>
  <si>
    <t>The amount spent on these APCs is calculated automatically from the "Amount of APC charged to institutional budgets" column of the "JISC APC template"</t>
  </si>
  <si>
    <t>This is calculated automatically based on columns B &amp; M in this sheet</t>
  </si>
  <si>
    <t>This is calculated automatically based on columns C &amp; I in this sheet</t>
  </si>
  <si>
    <t>This is calculated automatically based on columns D &amp; J in this sheet</t>
  </si>
  <si>
    <t>This is calculated automatically based on columns E &amp; K in this sheet</t>
  </si>
  <si>
    <t>This is calculated automatically based on columns F &amp; L in this sheet</t>
  </si>
  <si>
    <t>Membership price including VAT (£)</t>
  </si>
  <si>
    <t>Membership price  charged to Wellcome including VAT (£)</t>
  </si>
  <si>
    <t>Membership price charged to CRUK including VAT (£)</t>
  </si>
  <si>
    <t>Membership price charged to BHF including VAT (£)</t>
  </si>
  <si>
    <t>Membership price charged to RCUK including VAT (£)</t>
  </si>
  <si>
    <t>Number of APCs</t>
  </si>
  <si>
    <t>APC expenditure including VAT (£)</t>
  </si>
  <si>
    <t>Total amount of APC charged to Wellcome grant including VAT (£)</t>
  </si>
  <si>
    <t>Total amount of APC charged to CRUK including VAT (£)</t>
  </si>
  <si>
    <t>Total amount of APC charged to BHF including VAT (£)</t>
  </si>
  <si>
    <t>Total amount of APC charged to RCUK OA fund including VAT (£)</t>
  </si>
  <si>
    <t>Total amount of APC charged to institutions including VAT (£)</t>
  </si>
  <si>
    <t>Total cost to institutions including VAT (£)</t>
  </si>
  <si>
    <t>Total cost to Wellcome including VAT (£)</t>
  </si>
  <si>
    <t>Total cost to CRUK including VAT (£)</t>
  </si>
  <si>
    <t>Total cost to BHF including VAT (£)</t>
  </si>
  <si>
    <t>Total cost to RCUK including VAT (£)</t>
  </si>
  <si>
    <t>This column should contain all the current Transitional Agreements Jisc has with publishers. The current list of TA's can be found here - https://www.jisc.ac.uk/content/open-access/our-role#collections</t>
  </si>
  <si>
    <t>The institution enters the total amount spent on the publish element of the transitional agreement.</t>
  </si>
  <si>
    <t>The institution enters the amount from the UKRI block grant (Apr 21 - Mar 22) spent towards the publish fee</t>
  </si>
  <si>
    <r>
      <t xml:space="preserve">The </t>
    </r>
    <r>
      <rPr>
        <b/>
        <sz val="10"/>
        <color theme="1" tint="4.9989318521683403E-2"/>
        <rFont val="Arial"/>
        <family val="2"/>
      </rPr>
      <t>institution enters</t>
    </r>
    <r>
      <rPr>
        <sz val="10"/>
        <color theme="1" tint="4.9989318521683403E-2"/>
        <rFont val="Arial"/>
        <family val="2"/>
      </rPr>
      <t xml:space="preserve"> the amount from the UKRI block grant (Apr 22 - Mar 23) spent towards the publish fee</t>
    </r>
  </si>
  <si>
    <r>
      <t xml:space="preserve">The </t>
    </r>
    <r>
      <rPr>
        <b/>
        <sz val="10"/>
        <color theme="1" tint="4.9989318521683403E-2"/>
        <rFont val="Arial"/>
        <family val="2"/>
      </rPr>
      <t>institution enters</t>
    </r>
    <r>
      <rPr>
        <sz val="10"/>
        <color theme="1" tint="4.9989318521683403E-2"/>
        <rFont val="Arial"/>
        <family val="2"/>
      </rPr>
      <t xml:space="preserve"> the amount from the Wellcome block grant (Oct 20 - Sep 21) spent towards the publish fee</t>
    </r>
  </si>
  <si>
    <t>The institution enters the amount from the Wellcome block grant (Oct 21 - Sep 22) spent towards the publish fee</t>
  </si>
  <si>
    <t>The institution enters the amount from the CRUK block grant  (Oct 20 - Sep 21) spent towards the publish fee</t>
  </si>
  <si>
    <t>The institution enters the amount from the CRUK block grant  (Oct 21 - Sep 22) spent towards the publish fee</t>
  </si>
  <si>
    <r>
      <t xml:space="preserve">The </t>
    </r>
    <r>
      <rPr>
        <b/>
        <sz val="10"/>
        <color theme="1" tint="4.9989318521683403E-2"/>
        <rFont val="Arial"/>
        <family val="2"/>
      </rPr>
      <t>institution enters</t>
    </r>
    <r>
      <rPr>
        <sz val="10"/>
        <color theme="1" tint="4.9989318521683403E-2"/>
        <rFont val="Arial"/>
        <family val="2"/>
      </rPr>
      <t xml:space="preserve"> the amount from the BHF block grant  (Oct 20 - Sep 21) spent towards the publish fee</t>
    </r>
  </si>
  <si>
    <t>The institution enters the amount from the BHF block grant  (Oct 21 - Sep 22) spent towards the publish fee</t>
  </si>
  <si>
    <r>
      <t xml:space="preserve">The </t>
    </r>
    <r>
      <rPr>
        <b/>
        <sz val="10"/>
        <color theme="1" tint="4.9989318521683403E-2"/>
        <rFont val="Arial"/>
        <family val="2"/>
      </rPr>
      <t>institution enters</t>
    </r>
    <r>
      <rPr>
        <sz val="10"/>
        <color theme="1" tint="4.9989318521683403E-2"/>
        <rFont val="Arial"/>
        <family val="2"/>
      </rPr>
      <t xml:space="preserve"> the amount from the Institutional budget (Aug 20 - Jul 21) spent towards the publish fee</t>
    </r>
  </si>
  <si>
    <r>
      <t xml:space="preserve">The </t>
    </r>
    <r>
      <rPr>
        <b/>
        <sz val="10"/>
        <color theme="1" tint="4.9989318521683403E-2"/>
        <rFont val="Arial"/>
        <family val="2"/>
      </rPr>
      <t>institution enters</t>
    </r>
    <r>
      <rPr>
        <sz val="10"/>
        <color theme="1" tint="4.9989318521683403E-2"/>
        <rFont val="Arial"/>
        <family val="2"/>
      </rPr>
      <t xml:space="preserve"> the amount from the Institutional budget (Aug 21 - Jul 22) spent towards the publish fee</t>
    </r>
  </si>
  <si>
    <r>
      <t xml:space="preserve">The number of APCs paid under this deal is </t>
    </r>
    <r>
      <rPr>
        <b/>
        <sz val="10"/>
        <color theme="1" tint="4.9989318521683403E-2"/>
        <rFont val="Arial"/>
        <family val="2"/>
      </rPr>
      <t>calculated automatically</t>
    </r>
    <r>
      <rPr>
        <sz val="10"/>
        <color theme="1" tint="4.9989318521683403E-2"/>
        <rFont val="Arial"/>
        <family val="2"/>
      </rPr>
      <t xml:space="preserve"> from the number of times the name of this deal occurs in the "Discounts, memberships &amp; prepayment agreeements" column of the "JISC APC template"</t>
    </r>
  </si>
  <si>
    <t>Transformative Agreements</t>
  </si>
  <si>
    <t>Institution total publish fee (£)</t>
  </si>
  <si>
    <t>UKRI Block grant contribution</t>
  </si>
  <si>
    <t>WT Block grant contribution</t>
  </si>
  <si>
    <t>CRUK Block grant contribution</t>
  </si>
  <si>
    <t>BHF Block grant contribution</t>
  </si>
  <si>
    <t>Institutional budget contribution</t>
  </si>
  <si>
    <t>Number of Articles published under TA</t>
  </si>
  <si>
    <t>ACM Open Journals Publish and Read Agreement 2020-2022 (Yr 1 2020)</t>
  </si>
  <si>
    <t>NA</t>
  </si>
  <si>
    <t>ACM Open Journals Publish and Read Agreement 2020-2022 (Yr 2 2021)</t>
  </si>
  <si>
    <t>ACM Open Journals Publish and Read Agreement 2020-2022 (Yr 3 2022)</t>
  </si>
  <si>
    <t>ACS 2022</t>
  </si>
  <si>
    <t>ACS 2023</t>
  </si>
  <si>
    <t>American Institute of Physics Read and Publish agreement 2021-23 (Yr 1 2021)</t>
  </si>
  <si>
    <t>American Institute of Physics Read and Publish agreement 2021-23 (Yr 2 2022)</t>
  </si>
  <si>
    <t>American Institute of Physics Read and Publish agreement 2021-23 (Yr 2 2023)</t>
  </si>
  <si>
    <t>American Physiological Society Read, Publish &amp; Join Agreement 2021-22 (Yr 1 2021)</t>
  </si>
  <si>
    <t>American Physiological Society Read, Publish &amp; Join Agreement 2021-22 (Yr 2 2022)</t>
  </si>
  <si>
    <t>Bentham Science Read and Publish Agreement 2022-2023 (Yr 1 2022)</t>
  </si>
  <si>
    <t>Bioscientifica Read and Publish Agreement 2021-2022 (Yr 1 2021)</t>
  </si>
  <si>
    <t>Bioscientifica Read and Publish Agreement 2021-2022 (Yr 2 2022)</t>
  </si>
  <si>
    <t>BMJ Publish and Read Pilot Agreement 2021 (Yr 1 2021)</t>
  </si>
  <si>
    <t>BMJ Publish and Read Agreement 2022 (Yr 2 2022)</t>
  </si>
  <si>
    <t>Brill Journals Read &amp; Publish Agreement 2021-2022 (Yr 1 2021)</t>
  </si>
  <si>
    <t>Brill Journals Read &amp; Publish Agreement 2021-2022 (Yr 2 2022)</t>
  </si>
  <si>
    <t>BUP Read and Publish Agreement 2022-2023 (Yr 1 2022)</t>
  </si>
  <si>
    <t>Company of Biologists Read and Publish pilot agreement 2020-2021 (Yr 1 2020)</t>
  </si>
  <si>
    <t>Company of Biologists Read and Publish pilot agreement 2020-2021 (Yr 2 2021)</t>
  </si>
  <si>
    <t>Company of Biologists Jisc Collections Transitional Agreement 2022-2024 (Yr 3 2022)</t>
  </si>
  <si>
    <t>Company of Biologists Jisc Collections Transitional Agreement 2022-2024 (2023)</t>
  </si>
  <si>
    <t>CSHLP Read and Publish agreement 2021-2022 (Yr 1 2021)</t>
  </si>
  <si>
    <t>CSHLP Read and Publish agreement 2021-2022 (Yr 2 2022)</t>
  </si>
  <si>
    <t>CUP Read and Publish Agreement 2021-24 (Yr 1 2021)</t>
  </si>
  <si>
    <t>CUP Read and Publish Agreement 2021-24 (Yr 2 2022)</t>
  </si>
  <si>
    <t>CUP Read and Publish Agreement 2021-24 (Yr 2 2023)</t>
  </si>
  <si>
    <t>De Gruyter Read &amp; Publish agreement 2021-23 (Yr 1 2021)</t>
  </si>
  <si>
    <t>De Gruyter Read &amp; Publish agreement 2021-23 (Yr 2 2022)</t>
  </si>
  <si>
    <t>Elsevier Read and Publish Agreement 2022-2024 (Yr 1 2022)</t>
  </si>
  <si>
    <t>TBD</t>
  </si>
  <si>
    <t>Elsevier Read and Publish Agreement 2022-2024 (Yr 1 2023)</t>
  </si>
  <si>
    <t xml:space="preserve">EDP Sciences Flexible Maths Journals Agreement 2021 (Yr 1 2021) </t>
  </si>
  <si>
    <t>EMS Press Flexible Journals Agreement 2021-2023 (Yr 1 2021)</t>
  </si>
  <si>
    <t>EMS Press Flexible Journals Agreement 2021-2023 (Yr 2 2022)</t>
  </si>
  <si>
    <t>European Respiratory Journal Read and Publish pilot agreement 2020-2021 (Yr 1 2020)</t>
  </si>
  <si>
    <t>European Respiratory Journal Read and Publish pilot agreement 2020-2021 (Yr 2 2021)</t>
  </si>
  <si>
    <t>European Respiratory Society Read &amp; Publish Agreement 2022-2023 (Yr 3 2022)</t>
  </si>
  <si>
    <t>Frontiers Open Access publishing UK framework agreement 2019-2022  (Yr 1 2019)</t>
  </si>
  <si>
    <t>Frontiers Open Access publishing UK framework agreement 2019-2022  (Yr 2 2020)</t>
  </si>
  <si>
    <t>Frontiers Open Access publishing UK framework agreement 2019-2022  (Yr 3 2021)</t>
  </si>
  <si>
    <t>Frontiers Open Access publishing UK framework agreement 2019-2022  (Yr 4 2022)</t>
  </si>
  <si>
    <t>Future Science Group Read and Publish agreement 2021-2022 (Yr 1 2021)</t>
  </si>
  <si>
    <t>Future Science Group Read and Publish agreement 2021-2022 (Yr 2 2022)</t>
  </si>
  <si>
    <t>Geological Society Lyell Collection ‘Read &amp; Publish’ one-year Agreement 2021 (Yr 1 2021)</t>
  </si>
  <si>
    <t>Geological Society Lyell Collection Read &amp; Publish Agreement 2022 &amp; Option on 2023 (Yr 2 2022)</t>
  </si>
  <si>
    <t>Geological Society Lyell Collection Read &amp; Publish Agreement 2022 &amp; Option on 2023 (Yr 2 2023)</t>
  </si>
  <si>
    <t>IOP Publishing Read and Publish agreement 2020-2023 (Yr 1 2020)</t>
  </si>
  <si>
    <t>IOP Publishing Read and Publish agreement 2020-2023 (Yr 2 2021)</t>
  </si>
  <si>
    <t>IOP Publishing Read and Publish agreement 2020-2023 (Yr 3 2022)</t>
  </si>
  <si>
    <t>IOP Publishing Read and Publish agreement 2020-2023 (2023)</t>
  </si>
  <si>
    <t>IWA Publishing Read and Publish pilot agreement 2020-2021 (Yr 1 2020)</t>
  </si>
  <si>
    <t>IWA Publishing Read and Publish pilot agreement 2020-2021 (Yr 2 2021)</t>
  </si>
  <si>
    <t>IWA Publishing (IWAP) Journals Read &amp; Publish Agreement 2022-2024 (Yr 3 2022)</t>
  </si>
  <si>
    <t>John Benjamins Read and Publish agreement 2022-2024 (Yr 1 2022)</t>
  </si>
  <si>
    <t>Karger Journals Read and Publish SMP Agreement 2021-2023 (Yr 1 2021)</t>
  </si>
  <si>
    <t>Karger Read and Publish 2020-2022 (Yr 1 2020)</t>
  </si>
  <si>
    <t>Karger Read and Publish 2020-2022 (Yr 2 2021)</t>
  </si>
  <si>
    <t>Karger Journals Read and Publish SMP Agreement 2021-2023 (Yr 3 2022)</t>
  </si>
  <si>
    <t>MDPI IOAP 2020-2022 (Yr 1 2020)</t>
  </si>
  <si>
    <t>MDPI IOAP 2020-2022 (Yr 2 2021)</t>
  </si>
  <si>
    <t>MDPI IOAP 2020-2022 (Yr 3 2022)</t>
  </si>
  <si>
    <t>Microbiology Society Publish and Read pilot agreement 2020-2021 (Yr 1 2020)</t>
  </si>
  <si>
    <t>Microbiology Society Publish and Read pilot agreement 2020-2021 (Yr 2 2021)</t>
  </si>
  <si>
    <t>Microbiology Society Journals Portfolio "Publish &amp; Read" 1 year Agreement 2022 (Yr 3 2022)</t>
  </si>
  <si>
    <t>Microbiology Society Journals Portfolio "Publish &amp; Read" 1 year Agreement 2022 (2023)</t>
  </si>
  <si>
    <t>Optica 2022</t>
  </si>
  <si>
    <t>Optica 2023</t>
  </si>
  <si>
    <t>OUP Full Collection Read &amp; Publish Agreement 2021-2023 (Yr 1 2021)</t>
  </si>
  <si>
    <t>OUP Full Collection Read &amp; Publish Agreement 2021-2023 (Yr 2 2022)</t>
  </si>
  <si>
    <t>OUP Full Collection Read &amp; Publish Agreement 2021-2023 (Yr 3 2023)</t>
  </si>
  <si>
    <t>PLOS Community Action Publishing 2021-23: PLOS Medicine &amp; PLOS Biology (Yr 1 2021)</t>
  </si>
  <si>
    <t>PLOS Community Action Publishing 2021-23: PLOS Medicine &amp; PLOS Biology (Yr 2 2022)</t>
  </si>
  <si>
    <t>PLOS Community Action Publishing 2021-23: PLOS Medicine &amp; PLOS Biology (2023)</t>
  </si>
  <si>
    <t>PLOS OA Tiered Flat Fee publishing agreement 2021-2023 (Yr 1 2021)</t>
  </si>
  <si>
    <t>PLOS OA Tiered Flat Fee publishing agreement 2021-2023 (Yr 2 2022)</t>
  </si>
  <si>
    <t>PLOS OA Tiered Flat Fee publishing agreement 2021-2023 (2023)</t>
  </si>
  <si>
    <t>PNAS Publish and Read agreement 2021-23 (Yr 1 2021)</t>
  </si>
  <si>
    <t>PNAS Publish and Read agreement 2021-23 (Yr 2 2022)</t>
  </si>
  <si>
    <t>Portland Press Read and Publish pilot agreement 2020-2021 (Yr 1 2020)</t>
  </si>
  <si>
    <t>Portland Press Read and Publish pilot agreement 2020-2021 (Yr 2 2021)</t>
  </si>
  <si>
    <t>Portland Press all-inclusive Read and Publish Transitional Agreement 2022 (Yr 3 2022)</t>
  </si>
  <si>
    <t>RCGP Journals: Read and Publish Agreement 2021-2022 (Yr 1 2021)</t>
  </si>
  <si>
    <t>RCGP Journals: Read and Publish Agreement 2021-2022 (Yr 2 2022)</t>
  </si>
  <si>
    <t>Payment covers two years</t>
  </si>
  <si>
    <t>RCGP Journals: Read and Publish Agreement 2021-2022 (2023)</t>
  </si>
  <si>
    <t>Rockefeller University Press Read and Publish agreement  2020-2022 (Yr 1 2020)</t>
  </si>
  <si>
    <t>Rockefeller University Press Read and Publish agreement  2020-2022 (Yr 2 2021)</t>
  </si>
  <si>
    <t>Rockefeller University Press 2 year Transitional Agreement 2022-2023 (Yr 3 2022)</t>
  </si>
  <si>
    <t>Royal Irish Academy Journals Read &amp; Publish Agreement 2021-2022 (Yr 1 2021)</t>
  </si>
  <si>
    <t>Royal Irish Academy Journals Read &amp; Publish Agreement 2021-2022 (Yr 2 2022)</t>
  </si>
  <si>
    <t>Royal Society Journals Read and Publish agreement 2021 (Yr 1 2021)</t>
  </si>
  <si>
    <t>Royal Society Journals Read &amp; Publish Transitional Agreement 2022 (Yr 2 2022)</t>
  </si>
  <si>
    <t>Royal Society Journals Read &amp; Publish Transitional Agreement 2023 (2023)</t>
  </si>
  <si>
    <t>Royal Society of Chemistry: Read and Publish Journals Agreement 2020-2021 (Yr 1 2020)</t>
  </si>
  <si>
    <t>Royal Society of Chemistry: Read and Publish Journals Agreement 2020-2021 (Yr 2 2021)</t>
  </si>
  <si>
    <t>Royal Society of Chemistry: Read and Publish Journals Agreement + Gold OA (Yr 1 2022)</t>
  </si>
  <si>
    <t>Royal Society of Chemistry: Read and Publish Journals Agreement + Gold OA (2023)</t>
  </si>
  <si>
    <t>RSNA Journals Read &amp; Publish Agreement 2021-2022 (Yr 1 2021)</t>
  </si>
  <si>
    <t>RSNA Journals Read &amp; Publish Agreement 2021-2022 (Yr 2 2022)</t>
  </si>
  <si>
    <t>SAGE Journals Read and Publish agreement 2020-22 (Yr 1 2020)</t>
  </si>
  <si>
    <t>SAGE Journals Read and Publish agreement 2020-22 (Yr 2 2021)</t>
  </si>
  <si>
    <t>SAGE Journals Read and Publish agreement 2020-22 (Yr 3 2022)</t>
  </si>
  <si>
    <t>SAGE Journals Read and Publish agreement 2020-22 (2023)</t>
  </si>
  <si>
    <t>Springer Compact Agreement 2019-2021 (Yr 1 2019)</t>
  </si>
  <si>
    <t>Springer Compact Agreement 2019-2021 (Yr 2 2020)</t>
  </si>
  <si>
    <t>Springer Compact Agreement 2019-2021 (Yr 3 2021)</t>
  </si>
  <si>
    <t>SpringerCompact Journals Agreement 2021-2022 (Yr 4 2022)</t>
  </si>
  <si>
    <t>SpringerCompact Journals Agreement 2021-2022 (2023)</t>
  </si>
  <si>
    <t>Taylor &amp; Francis Read and Publish agreement 2021-23 (Yr 1 2021)</t>
  </si>
  <si>
    <t>Taylor &amp; Francis Read and Publish agreement 2021-23 (Yr 2 2022)</t>
  </si>
  <si>
    <t>3782.40;19695</t>
  </si>
  <si>
    <t>Taylor &amp; Francis Read and Publish agreement 2021-23 (2023)</t>
  </si>
  <si>
    <t>1461;6855</t>
  </si>
  <si>
    <t>Thieme Journals SMP Read and Publish Agreement 2020 -2021 (Yr 1 2020)</t>
  </si>
  <si>
    <t>Thieme Journals SMP Read and Publish Agreement 2020 -2021 (Yr 2 2021)</t>
  </si>
  <si>
    <t>Thieme transitional OA agreement 2022-23 (Yr 3 2022)</t>
  </si>
  <si>
    <t>Wiley Read and Publish agreement 2020-2023 (Yr 1 2020)</t>
  </si>
  <si>
    <t>Wiley Read and Publish agreement 2020-2023 (Yr 2 2021)</t>
  </si>
  <si>
    <t>Wiley Read and Publish agreement 2020-2023 (Yr 3 2022)</t>
  </si>
  <si>
    <t>Wiley Read and Publish agreement 2020-2023 (2023)</t>
  </si>
  <si>
    <t xml:space="preserve">Wolters Kluwer (Lippincott, Williams &amp; Wilkins) </t>
  </si>
  <si>
    <t>Annotation</t>
  </si>
  <si>
    <t>RCUK</t>
  </si>
  <si>
    <t>AHRC</t>
  </si>
  <si>
    <t xml:space="preserve">Author_Supporter/Membership Discount </t>
  </si>
  <si>
    <t>CC0</t>
  </si>
  <si>
    <t>Article</t>
  </si>
  <si>
    <t>Wellcome</t>
  </si>
  <si>
    <t>Elsevier_Fully OA discount</t>
  </si>
  <si>
    <t>Bibliography</t>
  </si>
  <si>
    <t>CRUK</t>
  </si>
  <si>
    <t>EPSRC</t>
  </si>
  <si>
    <t>Institutional_ membership discount</t>
  </si>
  <si>
    <t>CC BY-SA</t>
  </si>
  <si>
    <t>Book</t>
  </si>
  <si>
    <t>BHF</t>
  </si>
  <si>
    <t>ESRC</t>
  </si>
  <si>
    <t>Institutional_IEEE_Discount</t>
  </si>
  <si>
    <t>Book chapter</t>
  </si>
  <si>
    <t>Institutional</t>
  </si>
  <si>
    <t>MRC</t>
  </si>
  <si>
    <t>CC BY-ND</t>
  </si>
  <si>
    <t>Book edited</t>
  </si>
  <si>
    <t>None</t>
  </si>
  <si>
    <t>CC BY-NC-SA</t>
  </si>
  <si>
    <t>Book Review</t>
  </si>
  <si>
    <t>STFC</t>
  </si>
  <si>
    <t>Clinical Study</t>
  </si>
  <si>
    <t>NC3Rs</t>
  </si>
  <si>
    <t>TA - No discount</t>
  </si>
  <si>
    <t>Publisher copyright</t>
  </si>
  <si>
    <t>Clinical Trial</t>
  </si>
  <si>
    <t>Wellcome Trust</t>
  </si>
  <si>
    <t>Author copyright</t>
  </si>
  <si>
    <t>Conference Object</t>
  </si>
  <si>
    <t>Arthritis Research UK</t>
  </si>
  <si>
    <t>Unspecified/unclear</t>
  </si>
  <si>
    <t>Data Paper</t>
  </si>
  <si>
    <t>Bloodwise</t>
  </si>
  <si>
    <t>Editorial</t>
  </si>
  <si>
    <t>British Heart Foundation</t>
  </si>
  <si>
    <t>Image</t>
  </si>
  <si>
    <t>Cancer Research UK</t>
  </si>
  <si>
    <t>Parkinson's UK</t>
  </si>
  <si>
    <t>NIH</t>
  </si>
  <si>
    <t>Letter To The Editor</t>
  </si>
  <si>
    <t>Manuscript</t>
  </si>
  <si>
    <t>Memorandum</t>
  </si>
  <si>
    <t>Newspaper Article</t>
  </si>
  <si>
    <t>Policy Report</t>
  </si>
  <si>
    <t>Report</t>
  </si>
  <si>
    <t>Research Article</t>
  </si>
  <si>
    <t>Research Report</t>
  </si>
  <si>
    <t>Review Article</t>
  </si>
  <si>
    <t>Review Paper</t>
  </si>
  <si>
    <t>Software Paper</t>
  </si>
  <si>
    <t>Technical Documentation</t>
  </si>
  <si>
    <t>Technical Report</t>
  </si>
  <si>
    <t>Working Paper</t>
  </si>
  <si>
    <t>Subproject 520932101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</si>
</sst>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
    <numFmt numFmtId="6" formatCode="&quot;£&quot;#,##0;[Red]\-&quot;£&quot;#,##0"/>
    <numFmt numFmtId="8" formatCode="&quot;£&quot;#,##0.00;[Red]\-&quot;£&quot;#,##0.00"/>
    <numFmt numFmtId="42" formatCode="_-&quot;£&quot;* #,##0_-;\-&quot;£&quot;* #,##0_-;_-&quot;£&quot;* &quot;-&quot;_-;_-@_-"/>
    <numFmt numFmtId="164" formatCode="#,##0_ ;\-#,##0\ "/>
    <numFmt numFmtId="165" formatCode="[$€-2]\ #,##0;[Red]\-[$€-2]\ #,##0"/>
    <numFmt numFmtId="166" formatCode="dd\-mm\-yyyy"/>
    <numFmt numFmtId="167" formatCode="[$£]#,##0.00"/>
  </numFmts>
  <fonts count="51"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b/>
      <sz val="11"/>
      <color theme="1"/>
      <name val="Arial"/>
      <family val="2"/>
    </font>
    <font>
      <u/>
      <sz val="10"/>
      <color theme="10"/>
      <name val="Arial"/>
      <family val="2"/>
    </font>
    <font>
      <sz val="10"/>
      <color theme="1"/>
      <name val="Arial"/>
      <family val="2"/>
    </font>
    <font>
      <b/>
      <sz val="10"/>
      <color theme="1"/>
      <name val="Arial"/>
      <family val="2"/>
    </font>
    <font>
      <b/>
      <sz val="11"/>
      <name val="Arial"/>
      <family val="2"/>
    </font>
    <font>
      <sz val="11"/>
      <name val="Calibri"/>
      <family val="2"/>
      <scheme val="minor"/>
    </font>
    <font>
      <b/>
      <sz val="11"/>
      <name val="Calibri"/>
      <family val="2"/>
      <scheme val="minor"/>
    </font>
    <font>
      <b/>
      <sz val="14"/>
      <name val="Calibri"/>
      <family val="2"/>
      <scheme val="minor"/>
    </font>
    <font>
      <b/>
      <sz val="12"/>
      <name val="Calibri"/>
      <family val="2"/>
      <scheme val="minor"/>
    </font>
    <font>
      <i/>
      <sz val="10"/>
      <name val="Calibri"/>
      <family val="2"/>
      <scheme val="minor"/>
    </font>
    <font>
      <sz val="10"/>
      <name val="Arial"/>
      <family val="2"/>
    </font>
    <font>
      <sz val="9"/>
      <color indexed="81"/>
      <name val="Tahoma"/>
      <family val="2"/>
    </font>
    <font>
      <b/>
      <sz val="9"/>
      <color indexed="81"/>
      <name val="Tahoma"/>
      <family val="2"/>
    </font>
    <font>
      <sz val="11"/>
      <color rgb="FFFF0000"/>
      <name val="Calibri"/>
      <family val="2"/>
      <scheme val="minor"/>
    </font>
    <font>
      <b/>
      <sz val="11"/>
      <color theme="1"/>
      <name val="Calibri"/>
      <family val="2"/>
      <scheme val="minor"/>
    </font>
    <font>
      <sz val="10"/>
      <color theme="1" tint="4.9989318521683403E-2"/>
      <name val="Arial"/>
      <family val="2"/>
    </font>
    <font>
      <b/>
      <sz val="10"/>
      <color theme="1" tint="4.9989318521683403E-2"/>
      <name val="Arial"/>
      <family val="2"/>
    </font>
    <font>
      <sz val="7"/>
      <color theme="1" tint="4.9989318521683403E-2"/>
      <name val="Arial"/>
      <family val="2"/>
    </font>
    <font>
      <b/>
      <sz val="11"/>
      <color theme="1" tint="4.9989318521683403E-2"/>
      <name val="Calibri"/>
      <family val="2"/>
      <scheme val="minor"/>
    </font>
    <font>
      <sz val="11"/>
      <color theme="1" tint="4.9989318521683403E-2"/>
      <name val="Calibri"/>
      <family val="2"/>
      <scheme val="minor"/>
    </font>
    <font>
      <sz val="10"/>
      <color rgb="FFFF0000"/>
      <name val="Arial"/>
      <family val="2"/>
    </font>
    <font>
      <sz val="11"/>
      <name val="Arial"/>
      <family val="2"/>
    </font>
    <font>
      <sz val="10"/>
      <name val="Calibri"/>
      <family val="2"/>
      <scheme val="minor"/>
    </font>
    <font>
      <u/>
      <sz val="11"/>
      <color theme="10"/>
      <name val="Calibri"/>
      <family val="2"/>
      <scheme val="minor"/>
    </font>
    <font>
      <b/>
      <u/>
      <sz val="11"/>
      <name val="Calibri"/>
      <family val="2"/>
      <scheme val="minor"/>
    </font>
    <font>
      <b/>
      <sz val="10"/>
      <name val="Calibri"/>
      <family val="2"/>
      <scheme val="minor"/>
    </font>
    <font>
      <sz val="12"/>
      <name val="Calibri"/>
      <family val="2"/>
      <scheme val="minor"/>
    </font>
    <font>
      <i/>
      <sz val="11"/>
      <name val="Calibri"/>
      <family val="2"/>
      <scheme val="minor"/>
    </font>
    <font>
      <u/>
      <sz val="11"/>
      <name val="Calibri"/>
      <family val="2"/>
      <scheme val="minor"/>
    </font>
    <font>
      <b/>
      <u/>
      <sz val="10"/>
      <name val="Arial"/>
      <family val="2"/>
    </font>
    <font>
      <sz val="8"/>
      <name val="Arial"/>
      <family val="2"/>
    </font>
    <font>
      <sz val="8"/>
      <name val="Arial"/>
    </font>
    <font>
      <sz val="11"/>
      <color rgb="FF000000"/>
      <name val="Calibri"/>
      <family val="2"/>
      <charset val="1"/>
    </font>
    <font>
      <b/>
      <sz val="10"/>
      <name val="Calibri"/>
      <family val="2"/>
    </font>
    <font>
      <sz val="10"/>
      <name val="Calibri"/>
      <family val="2"/>
    </font>
    <font>
      <sz val="10"/>
      <color rgb="FF0D0D0D"/>
      <name val="Calibri"/>
      <family val="2"/>
    </font>
    <font>
      <sz val="11"/>
      <color rgb="FF444444"/>
      <name val="Calibri"/>
      <family val="2"/>
      <charset val="1"/>
    </font>
    <font>
      <b/>
      <sz val="10"/>
      <color rgb="FF000000"/>
      <name val="Arial"/>
      <family val="2"/>
    </font>
    <font>
      <sz val="10"/>
      <color rgb="FF000000"/>
      <name val="Arial"/>
      <family val="2"/>
    </font>
    <font>
      <sz val="10"/>
      <color rgb="FF000000"/>
      <name val="Arial"/>
    </font>
  </fonts>
  <fills count="22">
    <fill>
      <patternFill patternType="none"/>
    </fill>
    <fill>
      <patternFill patternType="gray125"/>
    </fill>
    <fill>
      <patternFill patternType="none"/>
    </fill>
    <fill>
      <patternFill patternType="solid">
        <fgColor theme="0" tint="-0.14999847407452621"/>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bgColor indexed="64"/>
      </patternFill>
    </fill>
    <fill>
      <patternFill patternType="solid">
        <fgColor rgb="FFFFFF00"/>
        <bgColor indexed="64"/>
      </patternFill>
    </fill>
    <fill>
      <patternFill patternType="solid">
        <fgColor rgb="FF92D050"/>
        <bgColor indexed="64"/>
      </patternFill>
    </fill>
    <fill>
      <patternFill patternType="solid">
        <fgColor theme="7" tint="0.39997558519241921"/>
        <bgColor indexed="64"/>
      </patternFill>
    </fill>
    <fill>
      <patternFill patternType="solid">
        <fgColor theme="7" tint="0.39997558519241921"/>
        <bgColor rgb="FFD9D9D9"/>
      </patternFill>
    </fill>
    <fill>
      <patternFill patternType="solid">
        <fgColor theme="1"/>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5"/>
        <bgColor rgb="FFD9D9D9"/>
      </patternFill>
    </fill>
    <fill>
      <patternFill patternType="solid">
        <fgColor theme="5"/>
        <bgColor indexed="64"/>
      </patternFill>
    </fill>
    <fill>
      <patternFill patternType="solid">
        <fgColor theme="7" tint="0.79998168889431442"/>
        <bgColor indexed="64"/>
      </patternFill>
    </fill>
    <fill>
      <patternFill patternType="solid">
        <fgColor rgb="FFFFFFFF"/>
        <bgColor indexed="64"/>
      </patternFill>
    </fill>
    <fill>
      <patternFill patternType="solid">
        <fgColor rgb="FFE2EFDA"/>
        <bgColor indexed="64"/>
      </patternFill>
    </fill>
    <fill>
      <patternFill patternType="solid">
        <fgColor rgb="FFC00000"/>
        <bgColor indexed="64"/>
      </patternFill>
    </fill>
    <fill>
      <patternFill patternType="solid">
        <fgColor rgb="FFFF0000"/>
        <bgColor indexed="64"/>
      </patternFill>
    </fill>
    <fill>
      <patternFill patternType="solid">
        <fgColor rgb="FFFFC000"/>
        <bgColor indexed="64"/>
      </patternFill>
    </fill>
  </fills>
  <borders count="43">
    <border>
      <left/>
      <right/>
      <top/>
      <bottom/>
      <diagonal/>
    </border>
    <border>
      <left/>
      <right/>
      <top/>
      <bottom/>
      <diagonal/>
    </border>
    <border>
      <left/>
      <right/>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theme="0" tint="-0.14996795556505021"/>
      </left>
      <right style="thin">
        <color theme="0" tint="-0.14996795556505021"/>
      </right>
      <top/>
      <bottom/>
      <diagonal/>
    </border>
    <border>
      <left style="thin">
        <color theme="0" tint="-0.14996795556505021"/>
      </left>
      <right/>
      <top/>
      <bottom/>
      <diagonal/>
    </border>
    <border>
      <left/>
      <right style="thin">
        <color theme="0" tint="-0.14996795556505021"/>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s>
  <cellStyleXfs count="18">
    <xf numFmtId="0" fontId="0" fillId="0" borderId="0"/>
    <xf numFmtId="0" fontId="8" fillId="2" borderId="1"/>
    <xf numFmtId="0" fontId="7" fillId="2" borderId="1"/>
    <xf numFmtId="0" fontId="12" fillId="0" borderId="0" applyNumberFormat="0" applyFill="0" applyBorder="0" applyAlignment="0" applyProtection="0"/>
    <xf numFmtId="0" fontId="6" fillId="2" borderId="1"/>
    <xf numFmtId="0" fontId="9" fillId="2" borderId="1"/>
    <xf numFmtId="0" fontId="5" fillId="2" borderId="1"/>
    <xf numFmtId="0" fontId="4" fillId="2" borderId="1"/>
    <xf numFmtId="0" fontId="3" fillId="2" borderId="1"/>
    <xf numFmtId="0" fontId="2" fillId="2" borderId="1"/>
    <xf numFmtId="0" fontId="2" fillId="2" borderId="1"/>
    <xf numFmtId="0" fontId="12" fillId="2" borderId="1" applyNumberFormat="0" applyFill="0" applyBorder="0" applyAlignment="0" applyProtection="0"/>
    <xf numFmtId="0" fontId="2" fillId="2" borderId="1"/>
    <xf numFmtId="0" fontId="2" fillId="2" borderId="1"/>
    <xf numFmtId="0" fontId="2" fillId="2" borderId="1"/>
    <xf numFmtId="0" fontId="2" fillId="2" borderId="1"/>
    <xf numFmtId="0" fontId="21" fillId="2" borderId="1"/>
    <xf numFmtId="0" fontId="1" fillId="2" borderId="1"/>
  </cellStyleXfs>
  <cellXfs count="414">
    <xf numFmtId="0" fontId="0" fillId="0" borderId="0" xfId="0"/>
    <xf numFmtId="0" fontId="13" fillId="2" borderId="1" xfId="1" applyFont="1"/>
    <xf numFmtId="0" fontId="13" fillId="2" borderId="1" xfId="1" applyFont="1" applyAlignment="1">
      <alignment wrapText="1"/>
    </xf>
    <xf numFmtId="0" fontId="0" fillId="0" borderId="1" xfId="0" applyBorder="1"/>
    <xf numFmtId="0" fontId="12" fillId="0" borderId="4" xfId="3" applyBorder="1" applyAlignment="1"/>
    <xf numFmtId="0" fontId="12" fillId="0" borderId="1" xfId="3" applyBorder="1" applyAlignment="1"/>
    <xf numFmtId="0" fontId="16" fillId="2" borderId="1" xfId="8" applyFont="1" applyProtection="1">
      <protection locked="0"/>
    </xf>
    <xf numFmtId="0" fontId="16" fillId="6" borderId="8" xfId="8" applyFont="1" applyFill="1" applyBorder="1" applyAlignment="1">
      <alignment horizontal="right"/>
    </xf>
    <xf numFmtId="1" fontId="16" fillId="7" borderId="9" xfId="8" applyNumberFormat="1" applyFont="1" applyFill="1" applyBorder="1" applyProtection="1">
      <protection locked="0"/>
    </xf>
    <xf numFmtId="9" fontId="16" fillId="6" borderId="11" xfId="8" applyNumberFormat="1" applyFont="1" applyFill="1" applyBorder="1"/>
    <xf numFmtId="9" fontId="16" fillId="7" borderId="9" xfId="8" applyNumberFormat="1" applyFont="1" applyFill="1" applyBorder="1" applyProtection="1">
      <protection locked="0"/>
    </xf>
    <xf numFmtId="0" fontId="17" fillId="2" borderId="1" xfId="8" applyFont="1" applyAlignment="1" applyProtection="1">
      <alignment horizontal="center" vertical="center" wrapText="1"/>
      <protection locked="0"/>
    </xf>
    <xf numFmtId="0" fontId="17" fillId="2" borderId="1" xfId="8" applyFont="1" applyAlignment="1" applyProtection="1">
      <alignment horizontal="right"/>
      <protection locked="0"/>
    </xf>
    <xf numFmtId="0" fontId="16" fillId="2" borderId="1" xfId="8" applyFont="1" applyAlignment="1" applyProtection="1">
      <alignment horizontal="right"/>
      <protection locked="0"/>
    </xf>
    <xf numFmtId="0" fontId="16" fillId="2" borderId="1" xfId="8" applyFont="1" applyAlignment="1" applyProtection="1">
      <alignment horizontal="center"/>
      <protection locked="0"/>
    </xf>
    <xf numFmtId="42" fontId="16" fillId="2" borderId="1" xfId="8" applyNumberFormat="1" applyFont="1" applyProtection="1">
      <protection locked="0"/>
    </xf>
    <xf numFmtId="42" fontId="16" fillId="6" borderId="9" xfId="8" applyNumberFormat="1" applyFont="1" applyFill="1" applyBorder="1"/>
    <xf numFmtId="42" fontId="16" fillId="7" borderId="2" xfId="8" applyNumberFormat="1" applyFont="1" applyFill="1" applyBorder="1" applyProtection="1">
      <protection locked="0"/>
    </xf>
    <xf numFmtId="42" fontId="16" fillId="7" borderId="9" xfId="8" applyNumberFormat="1" applyFont="1" applyFill="1" applyBorder="1" applyProtection="1">
      <protection locked="0"/>
    </xf>
    <xf numFmtId="0" fontId="16" fillId="2" borderId="1" xfId="8" applyFont="1" applyAlignment="1" applyProtection="1">
      <alignment horizontal="center" vertical="center" wrapText="1"/>
      <protection locked="0"/>
    </xf>
    <xf numFmtId="0" fontId="16" fillId="2" borderId="1" xfId="8" applyFont="1" applyAlignment="1" applyProtection="1">
      <alignment wrapText="1"/>
      <protection locked="0"/>
    </xf>
    <xf numFmtId="0" fontId="9" fillId="2" borderId="1" xfId="5"/>
    <xf numFmtId="0" fontId="13" fillId="2" borderId="1" xfId="9" applyFont="1" applyAlignment="1">
      <alignment wrapText="1"/>
    </xf>
    <xf numFmtId="0" fontId="11" fillId="4" borderId="1" xfId="9" applyFont="1" applyFill="1"/>
    <xf numFmtId="0" fontId="13" fillId="2" borderId="1" xfId="9" applyFont="1"/>
    <xf numFmtId="0" fontId="13" fillId="2" borderId="1" xfId="5" applyFont="1"/>
    <xf numFmtId="0" fontId="9" fillId="2" borderId="1" xfId="5" applyAlignment="1">
      <alignment vertical="center" wrapText="1"/>
    </xf>
    <xf numFmtId="0" fontId="10" fillId="2" borderId="1" xfId="5" applyFont="1" applyAlignment="1">
      <alignment vertical="center" wrapText="1"/>
    </xf>
    <xf numFmtId="0" fontId="9" fillId="2" borderId="13" xfId="5" applyBorder="1" applyAlignment="1">
      <alignment horizontal="left" wrapText="1"/>
    </xf>
    <xf numFmtId="0" fontId="9" fillId="2" borderId="1" xfId="5" applyAlignment="1">
      <alignment horizontal="left" wrapText="1"/>
    </xf>
    <xf numFmtId="0" fontId="13" fillId="2" borderId="13" xfId="5" applyFont="1" applyBorder="1" applyAlignment="1">
      <alignment horizontal="left" wrapText="1"/>
    </xf>
    <xf numFmtId="0" fontId="9" fillId="2" borderId="1" xfId="5" applyAlignment="1">
      <alignment wrapText="1"/>
    </xf>
    <xf numFmtId="0" fontId="13" fillId="2" borderId="6" xfId="9" applyFont="1" applyBorder="1"/>
    <xf numFmtId="0" fontId="13" fillId="2" borderId="1" xfId="9" applyFont="1" applyAlignment="1">
      <alignment horizontal="left" vertical="center" wrapText="1"/>
    </xf>
    <xf numFmtId="0" fontId="16" fillId="5" borderId="1" xfId="8" applyFont="1" applyFill="1" applyProtection="1">
      <protection locked="0"/>
    </xf>
    <xf numFmtId="0" fontId="17" fillId="5" borderId="1" xfId="8" applyFont="1" applyFill="1" applyProtection="1">
      <protection locked="0"/>
    </xf>
    <xf numFmtId="0" fontId="16" fillId="5" borderId="1" xfId="8" applyFont="1" applyFill="1" applyAlignment="1" applyProtection="1">
      <alignment horizontal="right"/>
      <protection locked="0"/>
    </xf>
    <xf numFmtId="0" fontId="16" fillId="5" borderId="1" xfId="8" quotePrefix="1" applyFont="1" applyFill="1" applyProtection="1">
      <protection locked="0"/>
    </xf>
    <xf numFmtId="0" fontId="19" fillId="5" borderId="1" xfId="8" applyFont="1" applyFill="1" applyAlignment="1" applyProtection="1">
      <alignment horizontal="right" vertical="top"/>
      <protection locked="0"/>
    </xf>
    <xf numFmtId="9" fontId="16" fillId="5" borderId="1" xfId="8" applyNumberFormat="1" applyFont="1" applyFill="1" applyProtection="1">
      <protection locked="0"/>
    </xf>
    <xf numFmtId="9" fontId="17" fillId="6" borderId="4" xfId="8" applyNumberFormat="1" applyFont="1" applyFill="1" applyBorder="1" applyAlignment="1" applyProtection="1">
      <alignment horizontal="center"/>
      <protection locked="0"/>
    </xf>
    <xf numFmtId="0" fontId="16" fillId="5" borderId="1" xfId="8" applyFont="1" applyFill="1" applyAlignment="1" applyProtection="1">
      <alignment horizontal="right" wrapText="1"/>
      <protection locked="0"/>
    </xf>
    <xf numFmtId="9" fontId="16" fillId="6" borderId="12" xfId="8" applyNumberFormat="1" applyFont="1" applyFill="1" applyBorder="1" applyProtection="1">
      <protection locked="0"/>
    </xf>
    <xf numFmtId="0" fontId="16" fillId="6" borderId="12" xfId="8" applyFont="1" applyFill="1" applyBorder="1" applyProtection="1">
      <protection locked="0"/>
    </xf>
    <xf numFmtId="0" fontId="16" fillId="6" borderId="4" xfId="8" applyFont="1" applyFill="1" applyBorder="1" applyProtection="1">
      <protection locked="0"/>
    </xf>
    <xf numFmtId="42" fontId="16" fillId="5" borderId="1" xfId="8" applyNumberFormat="1" applyFont="1" applyFill="1" applyProtection="1">
      <protection locked="0"/>
    </xf>
    <xf numFmtId="0" fontId="17" fillId="5" borderId="1" xfId="8" applyFont="1" applyFill="1" applyAlignment="1" applyProtection="1">
      <alignment wrapText="1"/>
      <protection locked="0"/>
    </xf>
    <xf numFmtId="0" fontId="17" fillId="5" borderId="1" xfId="8" applyFont="1" applyFill="1" applyAlignment="1" applyProtection="1">
      <alignment horizontal="right"/>
      <protection locked="0"/>
    </xf>
    <xf numFmtId="0" fontId="18" fillId="5" borderId="1" xfId="8" applyFont="1" applyFill="1" applyAlignment="1" applyProtection="1">
      <alignment wrapText="1"/>
      <protection locked="0"/>
    </xf>
    <xf numFmtId="0" fontId="19" fillId="5" borderId="1" xfId="8" applyFont="1" applyFill="1" applyAlignment="1">
      <alignment horizontal="right" vertical="top"/>
    </xf>
    <xf numFmtId="0" fontId="17" fillId="6" borderId="3" xfId="8" applyFont="1" applyFill="1" applyBorder="1" applyAlignment="1">
      <alignment horizontal="right"/>
    </xf>
    <xf numFmtId="0" fontId="17" fillId="6" borderId="4" xfId="8" applyFont="1" applyFill="1" applyBorder="1" applyAlignment="1">
      <alignment horizontal="center"/>
    </xf>
    <xf numFmtId="0" fontId="16" fillId="5" borderId="1" xfId="8" applyFont="1" applyFill="1"/>
    <xf numFmtId="0" fontId="16" fillId="5" borderId="1" xfId="8" quotePrefix="1" applyFont="1" applyFill="1"/>
    <xf numFmtId="0" fontId="16" fillId="6" borderId="10" xfId="8" applyFont="1" applyFill="1" applyBorder="1" applyAlignment="1">
      <alignment horizontal="right"/>
    </xf>
    <xf numFmtId="0" fontId="16" fillId="5" borderId="1" xfId="8" applyFont="1" applyFill="1" applyAlignment="1">
      <alignment horizontal="right"/>
    </xf>
    <xf numFmtId="0" fontId="16" fillId="6" borderId="8" xfId="8" applyFont="1" applyFill="1" applyBorder="1" applyAlignment="1">
      <alignment horizontal="right" wrapText="1"/>
    </xf>
    <xf numFmtId="0" fontId="16" fillId="6" borderId="10" xfId="8" applyFont="1" applyFill="1" applyBorder="1" applyAlignment="1">
      <alignment horizontal="right" wrapText="1"/>
    </xf>
    <xf numFmtId="0" fontId="16" fillId="5" borderId="1" xfId="8" applyFont="1" applyFill="1" applyAlignment="1">
      <alignment horizontal="right" wrapText="1"/>
    </xf>
    <xf numFmtId="0" fontId="10" fillId="6" borderId="3" xfId="5" applyFont="1" applyFill="1" applyBorder="1" applyAlignment="1">
      <alignment horizontal="right" wrapText="1"/>
    </xf>
    <xf numFmtId="0" fontId="20" fillId="6" borderId="10" xfId="5" applyFont="1" applyFill="1" applyBorder="1" applyAlignment="1">
      <alignment horizontal="right" wrapText="1"/>
    </xf>
    <xf numFmtId="0" fontId="17" fillId="6" borderId="3" xfId="8" applyFont="1" applyFill="1" applyBorder="1" applyAlignment="1">
      <alignment horizontal="left"/>
    </xf>
    <xf numFmtId="0" fontId="17" fillId="3" borderId="10" xfId="8" applyFont="1" applyFill="1" applyBorder="1" applyAlignment="1">
      <alignment horizontal="right"/>
    </xf>
    <xf numFmtId="0" fontId="17" fillId="6" borderId="8" xfId="8" applyFont="1" applyFill="1" applyBorder="1" applyAlignment="1">
      <alignment horizontal="right" indent="2"/>
    </xf>
    <xf numFmtId="0" fontId="17" fillId="6" borderId="8" xfId="8" applyFont="1" applyFill="1" applyBorder="1" applyAlignment="1">
      <alignment horizontal="right"/>
    </xf>
    <xf numFmtId="42" fontId="17" fillId="6" borderId="9" xfId="8" applyNumberFormat="1" applyFont="1" applyFill="1" applyBorder="1"/>
    <xf numFmtId="0" fontId="16" fillId="6" borderId="4" xfId="8" applyFont="1" applyFill="1" applyBorder="1"/>
    <xf numFmtId="42" fontId="16" fillId="3" borderId="11" xfId="8" applyNumberFormat="1" applyFont="1" applyFill="1" applyBorder="1"/>
    <xf numFmtId="0" fontId="16" fillId="6" borderId="9" xfId="8" applyFont="1" applyFill="1" applyBorder="1"/>
    <xf numFmtId="0" fontId="16" fillId="6" borderId="9" xfId="8" applyFont="1" applyFill="1" applyBorder="1" applyAlignment="1">
      <alignment horizontal="left"/>
    </xf>
    <xf numFmtId="0" fontId="0" fillId="0" borderId="8" xfId="0" applyBorder="1" applyAlignment="1">
      <alignment wrapText="1"/>
    </xf>
    <xf numFmtId="0" fontId="0" fillId="0" borderId="1" xfId="0" applyBorder="1" applyAlignment="1">
      <alignment wrapText="1"/>
    </xf>
    <xf numFmtId="0" fontId="0" fillId="0" borderId="9" xfId="0" applyBorder="1" applyAlignment="1">
      <alignment wrapText="1"/>
    </xf>
    <xf numFmtId="0" fontId="0" fillId="0" borderId="10" xfId="0" applyBorder="1" applyAlignment="1">
      <alignment vertical="center" wrapText="1"/>
    </xf>
    <xf numFmtId="0" fontId="0" fillId="0" borderId="2" xfId="0" applyBorder="1" applyAlignment="1">
      <alignment vertical="center" wrapText="1"/>
    </xf>
    <xf numFmtId="0" fontId="0" fillId="0" borderId="11" xfId="0" applyBorder="1" applyAlignment="1">
      <alignment vertical="center" wrapText="1"/>
    </xf>
    <xf numFmtId="0" fontId="15" fillId="4" borderId="5" xfId="0" applyFont="1" applyFill="1" applyBorder="1"/>
    <xf numFmtId="0" fontId="15" fillId="4" borderId="6" xfId="0" applyFont="1" applyFill="1" applyBorder="1"/>
    <xf numFmtId="0" fontId="15" fillId="4" borderId="7" xfId="0" applyFont="1" applyFill="1" applyBorder="1"/>
    <xf numFmtId="0" fontId="26" fillId="2" borderId="1" xfId="0" applyFont="1" applyFill="1" applyBorder="1" applyAlignment="1">
      <alignment horizontal="left"/>
    </xf>
    <xf numFmtId="0" fontId="26" fillId="0" borderId="1" xfId="0" applyFont="1" applyBorder="1"/>
    <xf numFmtId="0" fontId="26" fillId="2" borderId="0" xfId="0" applyFont="1" applyFill="1"/>
    <xf numFmtId="0" fontId="26" fillId="2" borderId="0" xfId="0" applyFont="1" applyFill="1" applyAlignment="1">
      <alignment horizontal="left"/>
    </xf>
    <xf numFmtId="49" fontId="26" fillId="0" borderId="1" xfId="0" applyNumberFormat="1" applyFont="1" applyBorder="1"/>
    <xf numFmtId="0" fontId="26" fillId="0" borderId="1" xfId="0" applyFont="1" applyBorder="1" applyAlignment="1">
      <alignment wrapText="1"/>
    </xf>
    <xf numFmtId="0" fontId="26" fillId="0" borderId="0" xfId="0" applyFont="1"/>
    <xf numFmtId="49" fontId="27" fillId="6" borderId="21" xfId="0" applyNumberFormat="1" applyFont="1" applyFill="1" applyBorder="1" applyAlignment="1">
      <alignment horizontal="left" wrapText="1"/>
    </xf>
    <xf numFmtId="0" fontId="27" fillId="8" borderId="19" xfId="0" applyFont="1" applyFill="1" applyBorder="1" applyAlignment="1">
      <alignment horizontal="left" wrapText="1"/>
    </xf>
    <xf numFmtId="0" fontId="27" fillId="10" borderId="19" xfId="0" applyFont="1" applyFill="1" applyBorder="1" applyAlignment="1">
      <alignment horizontal="left" wrapText="1"/>
    </xf>
    <xf numFmtId="0" fontId="26" fillId="2" borderId="1" xfId="0" applyFont="1" applyFill="1" applyBorder="1" applyAlignment="1">
      <alignment horizontal="left" wrapText="1"/>
    </xf>
    <xf numFmtId="49" fontId="26" fillId="0" borderId="0" xfId="0" applyNumberFormat="1" applyFont="1"/>
    <xf numFmtId="0" fontId="26" fillId="0" borderId="0" xfId="0" applyFont="1" applyAlignment="1">
      <alignment wrapText="1"/>
    </xf>
    <xf numFmtId="0" fontId="26" fillId="0" borderId="1" xfId="5" applyFont="1" applyFill="1" applyAlignment="1">
      <alignment wrapText="1"/>
    </xf>
    <xf numFmtId="0" fontId="26" fillId="2" borderId="1" xfId="16" applyFont="1" applyAlignment="1">
      <alignment wrapText="1"/>
    </xf>
    <xf numFmtId="0" fontId="26" fillId="2" borderId="1" xfId="16" applyFont="1" applyProtection="1">
      <protection locked="0"/>
    </xf>
    <xf numFmtId="0" fontId="27" fillId="0" borderId="0" xfId="0" applyFont="1"/>
    <xf numFmtId="0" fontId="26" fillId="2" borderId="1" xfId="5" applyFont="1" applyAlignment="1">
      <alignment wrapText="1"/>
    </xf>
    <xf numFmtId="0" fontId="26" fillId="2" borderId="1" xfId="16" applyFont="1" applyAlignment="1" applyProtection="1">
      <alignment wrapText="1"/>
      <protection locked="0"/>
    </xf>
    <xf numFmtId="0" fontId="27" fillId="14" borderId="20" xfId="0" applyFont="1" applyFill="1" applyBorder="1" applyAlignment="1">
      <alignment horizontal="left" wrapText="1"/>
    </xf>
    <xf numFmtId="0" fontId="27" fillId="14" borderId="1" xfId="0" applyFont="1" applyFill="1" applyBorder="1" applyAlignment="1">
      <alignment horizontal="left" wrapText="1"/>
    </xf>
    <xf numFmtId="0" fontId="27" fillId="14" borderId="19" xfId="0" applyFont="1" applyFill="1" applyBorder="1" applyAlignment="1">
      <alignment horizontal="left" wrapText="1"/>
    </xf>
    <xf numFmtId="0" fontId="30" fillId="6" borderId="1" xfId="8" applyFont="1" applyFill="1" applyAlignment="1">
      <alignment horizontal="right" indent="2"/>
    </xf>
    <xf numFmtId="0" fontId="30" fillId="6" borderId="28" xfId="8" applyFont="1" applyFill="1" applyBorder="1" applyAlignment="1">
      <alignment horizontal="left"/>
    </xf>
    <xf numFmtId="0" fontId="26" fillId="15" borderId="22" xfId="17" applyFont="1" applyFill="1" applyBorder="1" applyAlignment="1" applyProtection="1">
      <alignment wrapText="1"/>
      <protection locked="0"/>
    </xf>
    <xf numFmtId="0" fontId="26" fillId="15" borderId="23" xfId="17" applyFont="1" applyFill="1" applyBorder="1" applyAlignment="1" applyProtection="1">
      <alignment wrapText="1"/>
      <protection locked="0"/>
    </xf>
    <xf numFmtId="0" fontId="31" fillId="2" borderId="1" xfId="9" applyFont="1" applyAlignment="1">
      <alignment horizontal="left" vertical="center" wrapText="1"/>
    </xf>
    <xf numFmtId="0" fontId="32" fillId="0" borderId="0" xfId="0" applyFont="1"/>
    <xf numFmtId="0" fontId="32" fillId="5" borderId="0" xfId="0" applyFont="1" applyFill="1"/>
    <xf numFmtId="0" fontId="0" fillId="5" borderId="0" xfId="0" applyFill="1"/>
    <xf numFmtId="0" fontId="32" fillId="5" borderId="3" xfId="0" applyFont="1" applyFill="1" applyBorder="1"/>
    <xf numFmtId="0" fontId="32" fillId="5" borderId="12" xfId="0" applyFont="1" applyFill="1" applyBorder="1"/>
    <xf numFmtId="0" fontId="32" fillId="5" borderId="4" xfId="0" applyFont="1" applyFill="1" applyBorder="1"/>
    <xf numFmtId="0" fontId="32" fillId="5" borderId="8" xfId="0" applyFont="1" applyFill="1" applyBorder="1"/>
    <xf numFmtId="0" fontId="32" fillId="5" borderId="1" xfId="0" applyFont="1" applyFill="1" applyBorder="1"/>
    <xf numFmtId="0" fontId="0" fillId="5" borderId="1" xfId="0" applyFill="1" applyBorder="1"/>
    <xf numFmtId="0" fontId="0" fillId="5" borderId="9" xfId="0" applyFill="1" applyBorder="1"/>
    <xf numFmtId="0" fontId="9" fillId="5" borderId="1" xfId="0" applyFont="1" applyFill="1" applyBorder="1"/>
    <xf numFmtId="0" fontId="0" fillId="5" borderId="2" xfId="0" applyFill="1" applyBorder="1"/>
    <xf numFmtId="0" fontId="0" fillId="5" borderId="11" xfId="0" applyFill="1" applyBorder="1"/>
    <xf numFmtId="0" fontId="16" fillId="6" borderId="1" xfId="0" applyFont="1" applyFill="1" applyBorder="1" applyAlignment="1">
      <alignment horizontal="right" wrapText="1"/>
    </xf>
    <xf numFmtId="0" fontId="16" fillId="6" borderId="1" xfId="0" applyFont="1" applyFill="1" applyBorder="1" applyAlignment="1">
      <alignment horizontal="right" vertical="center" wrapText="1"/>
    </xf>
    <xf numFmtId="0" fontId="17" fillId="5" borderId="1" xfId="0" applyFont="1" applyFill="1" applyBorder="1" applyAlignment="1">
      <alignment vertical="center" wrapText="1"/>
    </xf>
    <xf numFmtId="0" fontId="33" fillId="5" borderId="1" xfId="0" applyFont="1" applyFill="1" applyBorder="1"/>
    <xf numFmtId="0" fontId="16" fillId="5" borderId="1" xfId="0" applyFont="1" applyFill="1" applyBorder="1"/>
    <xf numFmtId="0" fontId="34" fillId="5" borderId="1" xfId="3" applyFont="1" applyFill="1" applyBorder="1"/>
    <xf numFmtId="0" fontId="17" fillId="5" borderId="1" xfId="0" applyFont="1" applyFill="1" applyBorder="1" applyAlignment="1">
      <alignment horizontal="center"/>
    </xf>
    <xf numFmtId="0" fontId="17" fillId="5" borderId="1" xfId="0" applyFont="1" applyFill="1" applyBorder="1" applyAlignment="1">
      <alignment horizontal="right" wrapText="1"/>
    </xf>
    <xf numFmtId="0" fontId="17" fillId="5" borderId="1" xfId="0" applyFont="1" applyFill="1" applyBorder="1" applyAlignment="1">
      <alignment horizontal="right"/>
    </xf>
    <xf numFmtId="0" fontId="16" fillId="6" borderId="3" xfId="0" applyFont="1" applyFill="1" applyBorder="1" applyAlignment="1">
      <alignment vertical="center" wrapText="1"/>
    </xf>
    <xf numFmtId="0" fontId="16" fillId="6" borderId="12" xfId="0" applyFont="1" applyFill="1" applyBorder="1" applyAlignment="1">
      <alignment horizontal="right" vertical="center" wrapText="1"/>
    </xf>
    <xf numFmtId="0" fontId="16" fillId="6" borderId="8" xfId="0" applyFont="1" applyFill="1" applyBorder="1" applyAlignment="1">
      <alignment vertical="center" wrapText="1"/>
    </xf>
    <xf numFmtId="0" fontId="16" fillId="7" borderId="9" xfId="0" applyFont="1" applyFill="1" applyBorder="1" applyAlignment="1">
      <alignment vertical="center" wrapText="1"/>
    </xf>
    <xf numFmtId="0" fontId="16" fillId="6" borderId="10" xfId="0" applyFont="1" applyFill="1" applyBorder="1" applyAlignment="1">
      <alignment vertical="center" wrapText="1"/>
    </xf>
    <xf numFmtId="0" fontId="16" fillId="6" borderId="2" xfId="0" applyFont="1" applyFill="1" applyBorder="1" applyAlignment="1">
      <alignment horizontal="right" vertical="center" wrapText="1"/>
    </xf>
    <xf numFmtId="0" fontId="16" fillId="6" borderId="12" xfId="0" applyFont="1" applyFill="1" applyBorder="1" applyAlignment="1">
      <alignment horizontal="right" wrapText="1"/>
    </xf>
    <xf numFmtId="0" fontId="16" fillId="6" borderId="9" xfId="0" applyFont="1" applyFill="1" applyBorder="1"/>
    <xf numFmtId="165" fontId="16" fillId="6" borderId="9" xfId="0" applyNumberFormat="1" applyFont="1" applyFill="1" applyBorder="1" applyAlignment="1">
      <alignment horizontal="right" vertical="center" wrapText="1"/>
    </xf>
    <xf numFmtId="0" fontId="0" fillId="5" borderId="8" xfId="0" applyFill="1" applyBorder="1"/>
    <xf numFmtId="0" fontId="32" fillId="5" borderId="9" xfId="0" applyFont="1" applyFill="1" applyBorder="1"/>
    <xf numFmtId="0" fontId="0" fillId="5" borderId="10" xfId="0" applyFill="1" applyBorder="1"/>
    <xf numFmtId="0" fontId="32" fillId="5" borderId="2" xfId="0" applyFont="1" applyFill="1" applyBorder="1"/>
    <xf numFmtId="0" fontId="16" fillId="6" borderId="9" xfId="0" applyFont="1" applyFill="1" applyBorder="1" applyAlignment="1">
      <alignment vertical="center" wrapText="1"/>
    </xf>
    <xf numFmtId="0" fontId="17" fillId="5" borderId="6" xfId="0" applyFont="1" applyFill="1" applyBorder="1" applyAlignment="1">
      <alignment horizontal="center" wrapText="1"/>
    </xf>
    <xf numFmtId="0" fontId="16" fillId="5" borderId="8" xfId="0" applyFont="1" applyFill="1" applyBorder="1"/>
    <xf numFmtId="0" fontId="32" fillId="5" borderId="6" xfId="0" applyFont="1" applyFill="1" applyBorder="1"/>
    <xf numFmtId="0" fontId="17" fillId="5" borderId="2" xfId="0" applyFont="1" applyFill="1" applyBorder="1" applyAlignment="1">
      <alignment horizontal="center" wrapText="1"/>
    </xf>
    <xf numFmtId="0" fontId="35" fillId="5" borderId="1" xfId="0" applyFont="1" applyFill="1" applyBorder="1" applyAlignment="1">
      <alignment vertical="center"/>
    </xf>
    <xf numFmtId="0" fontId="0" fillId="5" borderId="3" xfId="0" applyFill="1" applyBorder="1"/>
    <xf numFmtId="0" fontId="0" fillId="5" borderId="12" xfId="0" applyFill="1" applyBorder="1"/>
    <xf numFmtId="0" fontId="0" fillId="5" borderId="4" xfId="0" applyFill="1" applyBorder="1"/>
    <xf numFmtId="6" fontId="16" fillId="6" borderId="9" xfId="0" applyNumberFormat="1" applyFont="1" applyFill="1" applyBorder="1" applyAlignment="1">
      <alignment horizontal="right" vertical="center" wrapText="1"/>
    </xf>
    <xf numFmtId="6" fontId="16" fillId="6" borderId="11" xfId="0" applyNumberFormat="1" applyFont="1" applyFill="1" applyBorder="1" applyAlignment="1">
      <alignment horizontal="right" vertical="center" wrapText="1"/>
    </xf>
    <xf numFmtId="6" fontId="16" fillId="7" borderId="9" xfId="0" applyNumberFormat="1" applyFont="1" applyFill="1" applyBorder="1" applyAlignment="1">
      <alignment horizontal="right" vertical="center" wrapText="1"/>
    </xf>
    <xf numFmtId="0" fontId="40" fillId="16" borderId="3" xfId="0" applyFont="1" applyFill="1" applyBorder="1"/>
    <xf numFmtId="0" fontId="32" fillId="16" borderId="12" xfId="0" applyFont="1" applyFill="1" applyBorder="1"/>
    <xf numFmtId="0" fontId="32" fillId="16" borderId="4" xfId="0" applyFont="1" applyFill="1" applyBorder="1"/>
    <xf numFmtId="0" fontId="26" fillId="7" borderId="1" xfId="5" applyFont="1" applyFill="1" applyAlignment="1" applyProtection="1">
      <alignment wrapText="1"/>
      <protection locked="0"/>
    </xf>
    <xf numFmtId="0" fontId="27" fillId="15" borderId="1" xfId="0" applyFont="1" applyFill="1" applyBorder="1" applyAlignment="1">
      <alignment horizontal="left" wrapText="1"/>
    </xf>
    <xf numFmtId="49" fontId="27" fillId="15" borderId="21" xfId="0" applyNumberFormat="1" applyFont="1" applyFill="1" applyBorder="1" applyAlignment="1">
      <alignment horizontal="left" wrapText="1"/>
    </xf>
    <xf numFmtId="0" fontId="9" fillId="0" borderId="3" xfId="0" applyFont="1" applyBorder="1" applyAlignment="1">
      <alignment wrapText="1"/>
    </xf>
    <xf numFmtId="0" fontId="9" fillId="0" borderId="12" xfId="0" applyFont="1" applyBorder="1" applyAlignment="1">
      <alignment wrapText="1"/>
    </xf>
    <xf numFmtId="0" fontId="9" fillId="0" borderId="8" xfId="0" applyFont="1" applyBorder="1"/>
    <xf numFmtId="0" fontId="9" fillId="0" borderId="8" xfId="0" applyFont="1" applyBorder="1" applyAlignment="1">
      <alignment wrapText="1"/>
    </xf>
    <xf numFmtId="0" fontId="9" fillId="0" borderId="1" xfId="0" applyFont="1" applyBorder="1" applyAlignment="1">
      <alignment wrapText="1"/>
    </xf>
    <xf numFmtId="0" fontId="9" fillId="0" borderId="9" xfId="0" applyFont="1" applyBorder="1" applyAlignment="1">
      <alignment wrapText="1"/>
    </xf>
    <xf numFmtId="42" fontId="9" fillId="5" borderId="1" xfId="8" applyNumberFormat="1" applyFont="1" applyFill="1" applyProtection="1">
      <protection locked="0"/>
    </xf>
    <xf numFmtId="164" fontId="9" fillId="5" borderId="1" xfId="8" applyNumberFormat="1" applyFont="1" applyFill="1" applyProtection="1">
      <protection locked="0"/>
    </xf>
    <xf numFmtId="0" fontId="43" fillId="0" borderId="0" xfId="0" applyFont="1"/>
    <xf numFmtId="49" fontId="9" fillId="0" borderId="1" xfId="0" applyNumberFormat="1" applyFont="1" applyBorder="1" applyAlignment="1">
      <alignment horizontal="left" vertical="top" wrapText="1"/>
    </xf>
    <xf numFmtId="0" fontId="9" fillId="0" borderId="1" xfId="0" applyFont="1" applyBorder="1" applyAlignment="1">
      <alignment horizontal="left" vertical="top" wrapText="1"/>
    </xf>
    <xf numFmtId="0" fontId="9" fillId="0" borderId="1" xfId="0" applyFont="1" applyBorder="1" applyAlignment="1">
      <alignment horizontal="left"/>
    </xf>
    <xf numFmtId="49" fontId="9" fillId="0" borderId="1" xfId="0" applyNumberFormat="1" applyFont="1" applyBorder="1" applyAlignment="1">
      <alignment horizontal="left"/>
    </xf>
    <xf numFmtId="0" fontId="44" fillId="0" borderId="1" xfId="0" applyFont="1" applyBorder="1" applyAlignment="1">
      <alignment vertical="center" wrapText="1"/>
    </xf>
    <xf numFmtId="0" fontId="9" fillId="0" borderId="5" xfId="0" applyFont="1" applyBorder="1" applyAlignment="1">
      <alignment horizontal="left" vertical="top" wrapText="1"/>
    </xf>
    <xf numFmtId="0" fontId="9" fillId="0" borderId="7" xfId="0" applyFont="1" applyBorder="1" applyAlignment="1">
      <alignment horizontal="left" vertical="top" wrapText="1"/>
    </xf>
    <xf numFmtId="49" fontId="9" fillId="0" borderId="3" xfId="0" applyNumberFormat="1" applyFont="1" applyBorder="1" applyAlignment="1">
      <alignment horizontal="left" vertical="top" wrapText="1"/>
    </xf>
    <xf numFmtId="0" fontId="46" fillId="0" borderId="4" xfId="0" applyFont="1" applyBorder="1"/>
    <xf numFmtId="49" fontId="9" fillId="0" borderId="8" xfId="0" applyNumberFormat="1" applyFont="1" applyBorder="1" applyAlignment="1">
      <alignment horizontal="left" vertical="top" wrapText="1"/>
    </xf>
    <xf numFmtId="0" fontId="46" fillId="0" borderId="9" xfId="0" applyFont="1" applyBorder="1"/>
    <xf numFmtId="0" fontId="9" fillId="0" borderId="8" xfId="0" applyFont="1" applyBorder="1" applyAlignment="1">
      <alignment horizontal="left" vertical="top" wrapText="1"/>
    </xf>
    <xf numFmtId="0" fontId="46" fillId="0" borderId="9" xfId="0" applyFont="1" applyBorder="1" applyAlignment="1">
      <alignment vertical="center" wrapText="1"/>
    </xf>
    <xf numFmtId="0" fontId="13" fillId="2" borderId="9" xfId="1" applyFont="1" applyBorder="1" applyAlignment="1">
      <alignment wrapText="1"/>
    </xf>
    <xf numFmtId="0" fontId="45" fillId="0" borderId="9" xfId="0" applyFont="1" applyBorder="1" applyAlignment="1">
      <alignment vertical="center" wrapText="1"/>
    </xf>
    <xf numFmtId="0" fontId="13" fillId="2" borderId="8" xfId="1" applyFont="1" applyBorder="1" applyAlignment="1">
      <alignment wrapText="1"/>
    </xf>
    <xf numFmtId="0" fontId="13" fillId="2" borderId="10" xfId="1" applyFont="1" applyBorder="1" applyAlignment="1">
      <alignment wrapText="1"/>
    </xf>
    <xf numFmtId="0" fontId="13" fillId="2" borderId="11" xfId="1" applyFont="1" applyBorder="1" applyAlignment="1">
      <alignment wrapText="1"/>
    </xf>
    <xf numFmtId="49" fontId="9" fillId="0" borderId="9" xfId="0" applyNumberFormat="1" applyFont="1" applyBorder="1" applyAlignment="1">
      <alignment horizontal="left" vertical="top" wrapText="1"/>
    </xf>
    <xf numFmtId="0" fontId="9" fillId="0" borderId="9" xfId="0" applyFont="1" applyBorder="1" applyAlignment="1">
      <alignment horizontal="left" vertical="top" wrapText="1"/>
    </xf>
    <xf numFmtId="0" fontId="45" fillId="0" borderId="9" xfId="0" applyFont="1" applyBorder="1" applyAlignment="1">
      <alignment vertical="center"/>
    </xf>
    <xf numFmtId="0" fontId="45" fillId="17" borderId="9" xfId="0" applyFont="1" applyFill="1" applyBorder="1" applyAlignment="1">
      <alignment vertical="center" wrapText="1"/>
    </xf>
    <xf numFmtId="0" fontId="46" fillId="0" borderId="8" xfId="0" applyFont="1" applyBorder="1"/>
    <xf numFmtId="0" fontId="46" fillId="0" borderId="10" xfId="0" applyFont="1" applyBorder="1"/>
    <xf numFmtId="49" fontId="9" fillId="0" borderId="11" xfId="0" applyNumberFormat="1" applyFont="1" applyBorder="1" applyAlignment="1">
      <alignment horizontal="left" vertical="top" wrapText="1"/>
    </xf>
    <xf numFmtId="0" fontId="9" fillId="0" borderId="3" xfId="0" applyFont="1" applyBorder="1" applyAlignment="1">
      <alignment horizontal="left" vertical="top" wrapText="1"/>
    </xf>
    <xf numFmtId="0" fontId="45" fillId="0" borderId="4" xfId="0" applyFont="1" applyBorder="1" applyAlignment="1">
      <alignment vertical="center" wrapText="1"/>
    </xf>
    <xf numFmtId="49" fontId="9" fillId="0" borderId="5" xfId="0" applyNumberFormat="1" applyFont="1" applyBorder="1" applyAlignment="1">
      <alignment horizontal="left" vertical="top" wrapText="1"/>
    </xf>
    <xf numFmtId="49" fontId="9" fillId="0" borderId="7" xfId="0" applyNumberFormat="1" applyFont="1" applyBorder="1" applyAlignment="1">
      <alignment horizontal="left" vertical="top" wrapText="1"/>
    </xf>
    <xf numFmtId="0" fontId="13" fillId="2" borderId="5" xfId="9" applyFont="1" applyBorder="1"/>
    <xf numFmtId="0" fontId="14" fillId="2" borderId="5" xfId="9" applyFont="1" applyBorder="1"/>
    <xf numFmtId="0" fontId="10" fillId="2" borderId="13" xfId="9" applyFont="1" applyBorder="1"/>
    <xf numFmtId="0" fontId="14" fillId="2" borderId="1" xfId="9" applyFont="1" applyAlignment="1">
      <alignment wrapText="1"/>
    </xf>
    <xf numFmtId="0" fontId="10" fillId="2" borderId="13" xfId="9" applyFont="1" applyBorder="1" applyAlignment="1">
      <alignment vertical="top" wrapText="1"/>
    </xf>
    <xf numFmtId="0" fontId="10" fillId="2" borderId="3" xfId="9" applyFont="1" applyBorder="1" applyAlignment="1">
      <alignment vertical="top" wrapText="1"/>
    </xf>
    <xf numFmtId="0" fontId="10" fillId="2" borderId="5" xfId="9" applyFont="1" applyBorder="1" applyAlignment="1">
      <alignment vertical="top"/>
    </xf>
    <xf numFmtId="0" fontId="26" fillId="2" borderId="35" xfId="5" applyFont="1" applyBorder="1" applyAlignment="1">
      <alignment wrapText="1"/>
    </xf>
    <xf numFmtId="0" fontId="26" fillId="2" borderId="36" xfId="5" applyFont="1" applyBorder="1" applyAlignment="1">
      <alignment wrapText="1"/>
    </xf>
    <xf numFmtId="0" fontId="47" fillId="0" borderId="36" xfId="0" applyFont="1" applyBorder="1"/>
    <xf numFmtId="0" fontId="47" fillId="0" borderId="37" xfId="0" applyFont="1" applyBorder="1"/>
    <xf numFmtId="0" fontId="26" fillId="2" borderId="38" xfId="5" applyFont="1" applyBorder="1" applyAlignment="1">
      <alignment wrapText="1"/>
    </xf>
    <xf numFmtId="0" fontId="26" fillId="15" borderId="1" xfId="17" applyFont="1" applyFill="1" applyAlignment="1">
      <alignment wrapText="1"/>
    </xf>
    <xf numFmtId="0" fontId="26" fillId="7" borderId="1" xfId="16" applyFont="1" applyFill="1" applyAlignment="1" applyProtection="1">
      <alignment wrapText="1"/>
      <protection locked="0"/>
    </xf>
    <xf numFmtId="0" fontId="27" fillId="0" borderId="1" xfId="0" applyFont="1" applyBorder="1"/>
    <xf numFmtId="0" fontId="27" fillId="0" borderId="32" xfId="0" applyFont="1" applyBorder="1"/>
    <xf numFmtId="0" fontId="27" fillId="0" borderId="33" xfId="0" applyFont="1" applyBorder="1"/>
    <xf numFmtId="0" fontId="27" fillId="0" borderId="34" xfId="0" applyFont="1" applyBorder="1"/>
    <xf numFmtId="0" fontId="47" fillId="0" borderId="1" xfId="0" applyFont="1" applyBorder="1"/>
    <xf numFmtId="0" fontId="26" fillId="7" borderId="36" xfId="5" applyFont="1" applyFill="1" applyBorder="1" applyAlignment="1" applyProtection="1">
      <alignment wrapText="1"/>
      <protection locked="0"/>
    </xf>
    <xf numFmtId="0" fontId="26" fillId="7" borderId="36" xfId="16" applyFont="1" applyFill="1" applyBorder="1" applyAlignment="1" applyProtection="1">
      <alignment wrapText="1"/>
      <protection locked="0"/>
    </xf>
    <xf numFmtId="0" fontId="26" fillId="7" borderId="41" xfId="5" applyFont="1" applyFill="1" applyBorder="1" applyAlignment="1" applyProtection="1">
      <alignment wrapText="1"/>
      <protection locked="0"/>
    </xf>
    <xf numFmtId="0" fontId="26" fillId="7" borderId="41" xfId="16" applyFont="1" applyFill="1" applyBorder="1" applyAlignment="1" applyProtection="1">
      <alignment wrapText="1"/>
      <protection locked="0"/>
    </xf>
    <xf numFmtId="0" fontId="47" fillId="0" borderId="39" xfId="0" applyFont="1" applyBorder="1"/>
    <xf numFmtId="0" fontId="26" fillId="15" borderId="32" xfId="17" applyFont="1" applyFill="1" applyBorder="1" applyAlignment="1">
      <alignment wrapText="1"/>
    </xf>
    <xf numFmtId="0" fontId="47" fillId="0" borderId="41" xfId="0" applyFont="1" applyBorder="1"/>
    <xf numFmtId="0" fontId="47" fillId="0" borderId="42" xfId="0" applyFont="1" applyBorder="1"/>
    <xf numFmtId="0" fontId="26" fillId="15" borderId="37" xfId="17" applyFont="1" applyFill="1" applyBorder="1" applyAlignment="1">
      <alignment wrapText="1"/>
    </xf>
    <xf numFmtId="0" fontId="26" fillId="15" borderId="35" xfId="17" applyFont="1" applyFill="1" applyBorder="1" applyAlignment="1">
      <alignment wrapText="1"/>
    </xf>
    <xf numFmtId="0" fontId="0" fillId="7" borderId="1" xfId="0" applyFill="1" applyBorder="1"/>
    <xf numFmtId="0" fontId="26" fillId="7" borderId="35" xfId="5" applyFont="1" applyFill="1" applyBorder="1" applyAlignment="1" applyProtection="1">
      <alignment wrapText="1"/>
      <protection locked="0"/>
    </xf>
    <xf numFmtId="0" fontId="26" fillId="7" borderId="38" xfId="5" applyFont="1" applyFill="1" applyBorder="1" applyAlignment="1" applyProtection="1">
      <alignment wrapText="1"/>
      <protection locked="0"/>
    </xf>
    <xf numFmtId="0" fontId="0" fillId="7" borderId="38" xfId="0" applyFill="1" applyBorder="1"/>
    <xf numFmtId="0" fontId="0" fillId="7" borderId="39" xfId="0" applyFill="1" applyBorder="1"/>
    <xf numFmtId="0" fontId="0" fillId="7" borderId="40" xfId="0" applyFill="1" applyBorder="1"/>
    <xf numFmtId="0" fontId="0" fillId="7" borderId="41" xfId="0" applyFill="1" applyBorder="1"/>
    <xf numFmtId="0" fontId="0" fillId="7" borderId="42" xfId="0" applyFill="1" applyBorder="1"/>
    <xf numFmtId="0" fontId="49" fillId="2" borderId="1" xfId="16" applyFont="1" applyAlignment="1">
      <alignment wrapText="1"/>
    </xf>
    <xf numFmtId="0" fontId="48" fillId="2" borderId="31" xfId="16" applyFont="1" applyBorder="1" applyAlignment="1">
      <alignment wrapText="1"/>
    </xf>
    <xf numFmtId="0" fontId="26" fillId="2" borderId="36" xfId="16" applyFont="1" applyBorder="1" applyAlignment="1">
      <alignment wrapText="1"/>
    </xf>
    <xf numFmtId="0" fontId="26" fillId="2" borderId="40" xfId="5" applyFont="1" applyBorder="1" applyAlignment="1">
      <alignment wrapText="1"/>
    </xf>
    <xf numFmtId="0" fontId="26" fillId="2" borderId="41" xfId="5" applyFont="1" applyBorder="1" applyAlignment="1">
      <alignment wrapText="1"/>
    </xf>
    <xf numFmtId="0" fontId="26" fillId="2" borderId="41" xfId="16" applyFont="1" applyBorder="1" applyAlignment="1">
      <alignment wrapText="1"/>
    </xf>
    <xf numFmtId="0" fontId="0" fillId="2" borderId="1" xfId="0" applyFill="1" applyBorder="1"/>
    <xf numFmtId="0" fontId="50" fillId="2" borderId="1" xfId="0" applyFont="1" applyFill="1" applyBorder="1"/>
    <xf numFmtId="0" fontId="26" fillId="7" borderId="37" xfId="16" applyFont="1" applyFill="1" applyBorder="1"/>
    <xf numFmtId="0" fontId="26" fillId="7" borderId="39" xfId="16" applyFont="1" applyFill="1" applyBorder="1"/>
    <xf numFmtId="0" fontId="26" fillId="7" borderId="42" xfId="16" applyFont="1" applyFill="1" applyBorder="1"/>
    <xf numFmtId="0" fontId="26" fillId="7" borderId="36" xfId="16" applyFont="1" applyFill="1" applyBorder="1" applyProtection="1">
      <protection locked="0"/>
    </xf>
    <xf numFmtId="0" fontId="26" fillId="7" borderId="1" xfId="16" applyFont="1" applyFill="1" applyProtection="1">
      <protection locked="0"/>
    </xf>
    <xf numFmtId="0" fontId="26" fillId="7" borderId="39" xfId="16" applyFont="1" applyFill="1" applyBorder="1" applyProtection="1">
      <protection locked="0"/>
    </xf>
    <xf numFmtId="0" fontId="26" fillId="7" borderId="38" xfId="16" applyFont="1" applyFill="1" applyBorder="1" applyProtection="1">
      <protection locked="0"/>
    </xf>
    <xf numFmtId="0" fontId="26" fillId="15" borderId="31" xfId="17" applyFont="1" applyFill="1" applyBorder="1" applyAlignment="1">
      <alignment wrapText="1"/>
    </xf>
    <xf numFmtId="0" fontId="26" fillId="7" borderId="32" xfId="5" applyFont="1" applyFill="1" applyBorder="1" applyAlignment="1" applyProtection="1">
      <alignment wrapText="1"/>
      <protection locked="0"/>
    </xf>
    <xf numFmtId="0" fontId="26" fillId="7" borderId="33" xfId="5" applyFont="1" applyFill="1" applyBorder="1" applyAlignment="1" applyProtection="1">
      <alignment wrapText="1"/>
      <protection locked="0"/>
    </xf>
    <xf numFmtId="0" fontId="0" fillId="7" borderId="33" xfId="0" applyFill="1" applyBorder="1"/>
    <xf numFmtId="0" fontId="0" fillId="7" borderId="34" xfId="0" applyFill="1" applyBorder="1"/>
    <xf numFmtId="0" fontId="26" fillId="15" borderId="36" xfId="17" applyFont="1" applyFill="1" applyBorder="1" applyAlignment="1" applyProtection="1">
      <alignment wrapText="1"/>
      <protection locked="0"/>
    </xf>
    <xf numFmtId="0" fontId="26" fillId="7" borderId="37" xfId="16" applyFont="1" applyFill="1" applyBorder="1" applyProtection="1">
      <protection locked="0"/>
    </xf>
    <xf numFmtId="0" fontId="26" fillId="15" borderId="37" xfId="17" applyFont="1" applyFill="1" applyBorder="1" applyAlignment="1" applyProtection="1">
      <alignment wrapText="1"/>
      <protection locked="0"/>
    </xf>
    <xf numFmtId="0" fontId="26" fillId="7" borderId="35" xfId="16" applyFont="1" applyFill="1" applyBorder="1" applyProtection="1">
      <protection locked="0"/>
    </xf>
    <xf numFmtId="0" fontId="17" fillId="6" borderId="35" xfId="8" applyFont="1" applyFill="1" applyBorder="1" applyAlignment="1">
      <alignment vertical="top"/>
    </xf>
    <xf numFmtId="0" fontId="17" fillId="6" borderId="36" xfId="8" applyFont="1" applyFill="1" applyBorder="1" applyAlignment="1">
      <alignment horizontal="center" vertical="top" wrapText="1"/>
    </xf>
    <xf numFmtId="0" fontId="17" fillId="6" borderId="36" xfId="8" applyFont="1" applyFill="1" applyBorder="1" applyAlignment="1" applyProtection="1">
      <alignment horizontal="center" vertical="top" wrapText="1"/>
      <protection locked="0"/>
    </xf>
    <xf numFmtId="0" fontId="17" fillId="6" borderId="37" xfId="8" applyFont="1" applyFill="1" applyBorder="1" applyAlignment="1">
      <alignment horizontal="center" vertical="top" wrapText="1"/>
    </xf>
    <xf numFmtId="0" fontId="16" fillId="6" borderId="38" xfId="8" applyFont="1" applyFill="1" applyBorder="1" applyAlignment="1">
      <alignment horizontal="right"/>
    </xf>
    <xf numFmtId="0" fontId="16" fillId="11" borderId="1" xfId="8" applyFont="1" applyFill="1"/>
    <xf numFmtId="42" fontId="16" fillId="6" borderId="1" xfId="8" applyNumberFormat="1" applyFont="1" applyFill="1"/>
    <xf numFmtId="42" fontId="16" fillId="6" borderId="39" xfId="8" applyNumberFormat="1" applyFont="1" applyFill="1" applyBorder="1"/>
    <xf numFmtId="42" fontId="16" fillId="13" borderId="39" xfId="8" applyNumberFormat="1" applyFont="1" applyFill="1" applyBorder="1" applyProtection="1">
      <protection locked="0"/>
    </xf>
    <xf numFmtId="0" fontId="16" fillId="6" borderId="38" xfId="8" applyFont="1" applyFill="1" applyBorder="1" applyAlignment="1" applyProtection="1">
      <alignment horizontal="right"/>
      <protection locked="0"/>
    </xf>
    <xf numFmtId="42" fontId="16" fillId="13" borderId="1" xfId="8" applyNumberFormat="1" applyFont="1" applyFill="1" applyProtection="1">
      <protection locked="0"/>
    </xf>
    <xf numFmtId="0" fontId="16" fillId="7" borderId="1" xfId="8" applyFont="1" applyFill="1" applyProtection="1">
      <protection locked="0"/>
    </xf>
    <xf numFmtId="42" fontId="16" fillId="18" borderId="39" xfId="8" applyNumberFormat="1" applyFont="1" applyFill="1" applyBorder="1"/>
    <xf numFmtId="42" fontId="16" fillId="3" borderId="41" xfId="8" applyNumberFormat="1" applyFont="1" applyFill="1" applyBorder="1"/>
    <xf numFmtId="0" fontId="43" fillId="0" borderId="40" xfId="0" applyFont="1" applyBorder="1" applyAlignment="1">
      <alignment horizontal="right"/>
    </xf>
    <xf numFmtId="42" fontId="16" fillId="13" borderId="41" xfId="8" applyNumberFormat="1" applyFont="1" applyFill="1" applyBorder="1" applyProtection="1">
      <protection locked="0"/>
    </xf>
    <xf numFmtId="42" fontId="16" fillId="7" borderId="41" xfId="8" applyNumberFormat="1" applyFont="1" applyFill="1" applyBorder="1" applyProtection="1">
      <protection locked="0"/>
    </xf>
    <xf numFmtId="42" fontId="16" fillId="6" borderId="41" xfId="8" applyNumberFormat="1" applyFont="1" applyFill="1" applyBorder="1"/>
    <xf numFmtId="0" fontId="16" fillId="11" borderId="42" xfId="8" applyFont="1" applyFill="1" applyBorder="1"/>
    <xf numFmtId="0" fontId="29" fillId="2" borderId="40" xfId="8" applyFont="1" applyBorder="1" applyAlignment="1">
      <alignment horizontal="right"/>
    </xf>
    <xf numFmtId="42" fontId="16" fillId="3" borderId="42" xfId="8" applyNumberFormat="1" applyFont="1" applyFill="1" applyBorder="1"/>
    <xf numFmtId="0" fontId="16" fillId="7" borderId="41" xfId="8" applyFont="1" applyFill="1" applyBorder="1" applyProtection="1">
      <protection locked="0"/>
    </xf>
    <xf numFmtId="8" fontId="26" fillId="7" borderId="39" xfId="16" applyNumberFormat="1" applyFont="1" applyFill="1" applyBorder="1" applyProtection="1">
      <protection locked="0"/>
    </xf>
    <xf numFmtId="8" fontId="0" fillId="7" borderId="1" xfId="0" applyNumberFormat="1" applyFill="1" applyBorder="1"/>
    <xf numFmtId="0" fontId="26" fillId="19" borderId="33" xfId="5" applyFont="1" applyFill="1" applyBorder="1" applyAlignment="1" applyProtection="1">
      <alignment wrapText="1"/>
      <protection locked="0"/>
    </xf>
    <xf numFmtId="0" fontId="26" fillId="19" borderId="38" xfId="5" applyFont="1" applyFill="1" applyBorder="1" applyAlignment="1" applyProtection="1">
      <alignment wrapText="1"/>
      <protection locked="0"/>
    </xf>
    <xf numFmtId="0" fontId="0" fillId="19" borderId="1" xfId="0" applyFill="1" applyBorder="1"/>
    <xf numFmtId="0" fontId="26" fillId="14" borderId="0" xfId="0" applyFont="1" applyFill="1" applyAlignment="1">
      <alignment horizontal="left"/>
    </xf>
    <xf numFmtId="0" fontId="26" fillId="0" borderId="0" xfId="0" applyFont="1" applyAlignment="1">
      <alignment horizontal="left"/>
    </xf>
    <xf numFmtId="49" fontId="26" fillId="14" borderId="0" xfId="0" applyNumberFormat="1" applyFont="1" applyFill="1" applyAlignment="1">
      <alignment horizontal="left"/>
    </xf>
    <xf numFmtId="0" fontId="26" fillId="8" borderId="0" xfId="0" applyFont="1" applyFill="1" applyAlignment="1">
      <alignment horizontal="left"/>
    </xf>
    <xf numFmtId="0" fontId="26" fillId="15" borderId="0" xfId="0" applyFont="1" applyFill="1" applyAlignment="1">
      <alignment horizontal="left"/>
    </xf>
    <xf numFmtId="0" fontId="26" fillId="10" borderId="0" xfId="0" applyFont="1" applyFill="1" applyAlignment="1">
      <alignment horizontal="left"/>
    </xf>
    <xf numFmtId="49" fontId="0" fillId="0" borderId="0" xfId="0" applyNumberFormat="1" applyAlignment="1">
      <alignment vertical="top" wrapText="1"/>
    </xf>
    <xf numFmtId="167" fontId="0" fillId="0" borderId="0" xfId="0" applyNumberFormat="1" applyAlignment="1">
      <alignment vertical="top"/>
    </xf>
    <xf numFmtId="166" fontId="26" fillId="0" borderId="0" xfId="0" applyNumberFormat="1" applyFont="1"/>
    <xf numFmtId="14" fontId="26" fillId="0" borderId="1" xfId="0" applyNumberFormat="1" applyFont="1" applyBorder="1"/>
    <xf numFmtId="14" fontId="27" fillId="14" borderId="1" xfId="0" applyNumberFormat="1" applyFont="1" applyFill="1" applyBorder="1" applyAlignment="1">
      <alignment horizontal="left" wrapText="1"/>
    </xf>
    <xf numFmtId="14" fontId="26" fillId="14" borderId="0" xfId="0" applyNumberFormat="1" applyFont="1" applyFill="1" applyAlignment="1">
      <alignment horizontal="left"/>
    </xf>
    <xf numFmtId="14" fontId="26" fillId="0" borderId="0" xfId="0" applyNumberFormat="1" applyFont="1"/>
    <xf numFmtId="14" fontId="26" fillId="2" borderId="1" xfId="0" applyNumberFormat="1" applyFont="1" applyFill="1" applyBorder="1" applyAlignment="1">
      <alignment horizontal="left"/>
    </xf>
    <xf numFmtId="14" fontId="27" fillId="2" borderId="1" xfId="0" applyNumberFormat="1" applyFont="1" applyFill="1" applyBorder="1" applyAlignment="1">
      <alignment horizontal="left"/>
    </xf>
    <xf numFmtId="14" fontId="27" fillId="6" borderId="21" xfId="0" applyNumberFormat="1" applyFont="1" applyFill="1" applyBorder="1" applyAlignment="1">
      <alignment horizontal="left" wrapText="1"/>
    </xf>
    <xf numFmtId="14" fontId="26" fillId="0" borderId="0" xfId="0" applyNumberFormat="1" applyFont="1" applyAlignment="1">
      <alignment horizontal="left"/>
    </xf>
    <xf numFmtId="0" fontId="26" fillId="7" borderId="0" xfId="0" applyFont="1" applyFill="1"/>
    <xf numFmtId="0" fontId="26" fillId="8" borderId="0" xfId="0" applyFont="1" applyFill="1"/>
    <xf numFmtId="0" fontId="0" fillId="8" borderId="0" xfId="0" applyFill="1"/>
    <xf numFmtId="14" fontId="49" fillId="20" borderId="0" xfId="0" applyNumberFormat="1" applyFont="1" applyFill="1" applyAlignment="1">
      <alignment horizontal="left"/>
    </xf>
    <xf numFmtId="0" fontId="49" fillId="20" borderId="0" xfId="0" applyFont="1" applyFill="1" applyAlignment="1">
      <alignment horizontal="left"/>
    </xf>
    <xf numFmtId="49" fontId="50" fillId="20" borderId="0" xfId="0" applyNumberFormat="1" applyFont="1" applyFill="1" applyAlignment="1">
      <alignment vertical="top" wrapText="1"/>
    </xf>
    <xf numFmtId="49" fontId="49" fillId="20" borderId="0" xfId="0" applyNumberFormat="1" applyFont="1" applyFill="1" applyAlignment="1">
      <alignment horizontal="left"/>
    </xf>
    <xf numFmtId="167" fontId="50" fillId="20" borderId="0" xfId="0" applyNumberFormat="1" applyFont="1" applyFill="1" applyAlignment="1">
      <alignment vertical="top"/>
    </xf>
    <xf numFmtId="166" fontId="49" fillId="20" borderId="0" xfId="0" applyNumberFormat="1" applyFont="1" applyFill="1"/>
    <xf numFmtId="49" fontId="49" fillId="20" borderId="0" xfId="0" applyNumberFormat="1" applyFont="1" applyFill="1"/>
    <xf numFmtId="0" fontId="49" fillId="20" borderId="0" xfId="0" applyFont="1" applyFill="1"/>
    <xf numFmtId="0" fontId="26" fillId="20" borderId="0" xfId="0" applyFont="1" applyFill="1"/>
    <xf numFmtId="8" fontId="26" fillId="19" borderId="1" xfId="16" applyNumberFormat="1" applyFont="1" applyFill="1" applyProtection="1">
      <protection locked="0"/>
    </xf>
    <xf numFmtId="0" fontId="0" fillId="8" borderId="1" xfId="0" applyFill="1" applyBorder="1"/>
    <xf numFmtId="14" fontId="26" fillId="0" borderId="0" xfId="0" applyNumberFormat="1" applyFont="1" applyFill="1" applyAlignment="1">
      <alignment horizontal="left"/>
    </xf>
    <xf numFmtId="0" fontId="26" fillId="0" borderId="0" xfId="0" applyFont="1" applyFill="1" applyAlignment="1">
      <alignment horizontal="left"/>
    </xf>
    <xf numFmtId="49" fontId="0" fillId="0" borderId="0" xfId="0" applyNumberFormat="1" applyFill="1" applyAlignment="1">
      <alignment vertical="top" wrapText="1"/>
    </xf>
    <xf numFmtId="0" fontId="47" fillId="0" borderId="0" xfId="0" applyFont="1" applyFill="1"/>
    <xf numFmtId="167" fontId="0" fillId="0" borderId="0" xfId="0" applyNumberFormat="1" applyFill="1" applyAlignment="1">
      <alignment vertical="top"/>
    </xf>
    <xf numFmtId="166" fontId="26" fillId="0" borderId="0" xfId="0" applyNumberFormat="1" applyFont="1" applyFill="1"/>
    <xf numFmtId="49" fontId="26" fillId="0" borderId="0" xfId="0" applyNumberFormat="1" applyFont="1" applyFill="1"/>
    <xf numFmtId="0" fontId="26" fillId="0" borderId="0" xfId="0" applyFont="1" applyFill="1"/>
    <xf numFmtId="0" fontId="9" fillId="0" borderId="0" xfId="0" applyFont="1"/>
    <xf numFmtId="0" fontId="26" fillId="0" borderId="0" xfId="0" applyNumberFormat="1" applyFont="1" applyAlignment="1">
      <alignment horizontal="left"/>
    </xf>
    <xf numFmtId="4" fontId="26" fillId="0" borderId="0" xfId="0" applyNumberFormat="1" applyFont="1" applyAlignment="1">
      <alignment horizontal="left"/>
    </xf>
    <xf numFmtId="3" fontId="26" fillId="0" borderId="0" xfId="0" applyNumberFormat="1" applyFont="1" applyAlignment="1">
      <alignment horizontal="left"/>
    </xf>
    <xf numFmtId="4" fontId="0" fillId="7" borderId="33" xfId="0" applyNumberFormat="1" applyFill="1" applyBorder="1"/>
    <xf numFmtId="4" fontId="26" fillId="7" borderId="38" xfId="5" applyNumberFormat="1" applyFont="1" applyFill="1" applyBorder="1" applyAlignment="1" applyProtection="1">
      <alignment wrapText="1"/>
      <protection locked="0"/>
    </xf>
    <xf numFmtId="0" fontId="26" fillId="8" borderId="1" xfId="5" applyFont="1" applyFill="1" applyAlignment="1" applyProtection="1">
      <alignment wrapText="1"/>
      <protection locked="0"/>
    </xf>
    <xf numFmtId="0" fontId="26" fillId="0" borderId="0" xfId="0" applyNumberFormat="1" applyFont="1" applyFill="1" applyAlignment="1">
      <alignment horizontal="left"/>
    </xf>
    <xf numFmtId="0" fontId="26" fillId="8" borderId="33" xfId="5" applyFont="1" applyFill="1" applyBorder="1" applyAlignment="1" applyProtection="1">
      <alignment wrapText="1"/>
      <protection locked="0"/>
    </xf>
    <xf numFmtId="0" fontId="26" fillId="8" borderId="1" xfId="16" applyFont="1" applyFill="1" applyProtection="1">
      <protection locked="0"/>
    </xf>
    <xf numFmtId="4" fontId="26" fillId="8" borderId="1" xfId="5" applyNumberFormat="1" applyFont="1" applyFill="1" applyAlignment="1" applyProtection="1">
      <alignment wrapText="1"/>
      <protection locked="0"/>
    </xf>
    <xf numFmtId="4" fontId="0" fillId="21" borderId="1" xfId="0" applyNumberFormat="1" applyFill="1" applyBorder="1"/>
    <xf numFmtId="0" fontId="0" fillId="21" borderId="1" xfId="0" applyFill="1" applyBorder="1"/>
    <xf numFmtId="49" fontId="26" fillId="0" borderId="0" xfId="0" applyNumberFormat="1" applyFont="1" applyFill="1" applyAlignment="1">
      <alignment horizontal="left"/>
    </xf>
    <xf numFmtId="14" fontId="26" fillId="0" borderId="1" xfId="0" applyNumberFormat="1" applyFont="1" applyFill="1" applyBorder="1" applyAlignment="1">
      <alignment horizontal="left"/>
    </xf>
    <xf numFmtId="0" fontId="26" fillId="0" borderId="1" xfId="0" applyFont="1" applyFill="1" applyBorder="1" applyAlignment="1">
      <alignment horizontal="left"/>
    </xf>
    <xf numFmtId="0" fontId="26" fillId="0" borderId="1" xfId="0" applyNumberFormat="1" applyFont="1" applyFill="1" applyBorder="1" applyAlignment="1">
      <alignment horizontal="left"/>
    </xf>
    <xf numFmtId="4" fontId="26" fillId="0" borderId="1" xfId="0" applyNumberFormat="1" applyFont="1" applyFill="1" applyBorder="1" applyAlignment="1">
      <alignment horizontal="left"/>
    </xf>
    <xf numFmtId="49" fontId="26" fillId="0" borderId="1" xfId="0" applyNumberFormat="1" applyFont="1" applyFill="1" applyBorder="1" applyAlignment="1">
      <alignment horizontal="left"/>
    </xf>
    <xf numFmtId="4" fontId="26" fillId="0" borderId="0" xfId="0" applyNumberFormat="1" applyFont="1" applyFill="1" applyAlignment="1">
      <alignment horizontal="left"/>
    </xf>
    <xf numFmtId="3" fontId="26" fillId="0" borderId="0" xfId="0" applyNumberFormat="1" applyFont="1" applyFill="1" applyAlignment="1">
      <alignment horizontal="left"/>
    </xf>
    <xf numFmtId="4" fontId="26" fillId="0" borderId="0" xfId="0" applyNumberFormat="1" applyFont="1" applyFill="1"/>
    <xf numFmtId="8" fontId="26" fillId="0" borderId="0" xfId="0" applyNumberFormat="1" applyFont="1" applyFill="1" applyAlignment="1">
      <alignment horizontal="left"/>
    </xf>
    <xf numFmtId="49" fontId="26" fillId="0" borderId="0" xfId="0" applyNumberFormat="1" applyFont="1" applyFill="1" applyAlignment="1">
      <alignment vertical="top" wrapText="1"/>
    </xf>
    <xf numFmtId="2" fontId="26" fillId="0" borderId="0" xfId="0" applyNumberFormat="1" applyFont="1" applyFill="1" applyAlignment="1">
      <alignment horizontal="left"/>
    </xf>
    <xf numFmtId="167" fontId="26" fillId="0" borderId="0" xfId="0" applyNumberFormat="1" applyFont="1" applyFill="1" applyAlignment="1">
      <alignment vertical="top"/>
    </xf>
    <xf numFmtId="14" fontId="26" fillId="0" borderId="0" xfId="0" applyNumberFormat="1" applyFont="1" applyFill="1"/>
    <xf numFmtId="0" fontId="37" fillId="5" borderId="0" xfId="0" applyFont="1" applyFill="1" applyAlignment="1">
      <alignment wrapText="1"/>
    </xf>
    <xf numFmtId="0" fontId="37" fillId="0" borderId="0" xfId="0" applyFont="1" applyAlignment="1">
      <alignment wrapText="1"/>
    </xf>
    <xf numFmtId="0" fontId="16" fillId="5" borderId="1" xfId="0" applyFont="1" applyFill="1" applyBorder="1" applyAlignment="1">
      <alignment vertical="center" wrapText="1"/>
    </xf>
    <xf numFmtId="0" fontId="33" fillId="0" borderId="1" xfId="0" applyFont="1" applyBorder="1" applyAlignment="1">
      <alignment vertical="center" wrapText="1"/>
    </xf>
    <xf numFmtId="0" fontId="9" fillId="16" borderId="8" xfId="0" applyFont="1" applyFill="1" applyBorder="1" applyAlignment="1">
      <alignment vertical="top" wrapText="1"/>
    </xf>
    <xf numFmtId="0" fontId="0" fillId="16" borderId="1" xfId="0" applyFill="1" applyBorder="1" applyAlignment="1">
      <alignment vertical="top" wrapText="1"/>
    </xf>
    <xf numFmtId="0" fontId="0" fillId="16" borderId="9" xfId="0" applyFill="1" applyBorder="1" applyAlignment="1">
      <alignment vertical="top" wrapText="1"/>
    </xf>
    <xf numFmtId="0" fontId="0" fillId="16" borderId="8" xfId="0" applyFill="1" applyBorder="1" applyAlignment="1">
      <alignment vertical="top" wrapText="1"/>
    </xf>
    <xf numFmtId="0" fontId="9" fillId="16" borderId="8" xfId="0" applyFont="1" applyFill="1" applyBorder="1" applyAlignment="1">
      <alignment wrapText="1"/>
    </xf>
    <xf numFmtId="0" fontId="0" fillId="16" borderId="1" xfId="0" applyFill="1" applyBorder="1" applyAlignment="1">
      <alignment wrapText="1"/>
    </xf>
    <xf numFmtId="0" fontId="0" fillId="16" borderId="9" xfId="0" applyFill="1" applyBorder="1" applyAlignment="1">
      <alignment wrapText="1"/>
    </xf>
    <xf numFmtId="0" fontId="0" fillId="16" borderId="8" xfId="0" applyFill="1" applyBorder="1" applyAlignment="1">
      <alignment wrapText="1"/>
    </xf>
    <xf numFmtId="0" fontId="17" fillId="5" borderId="1" xfId="0" applyFont="1" applyFill="1" applyBorder="1"/>
    <xf numFmtId="0" fontId="36" fillId="0" borderId="0" xfId="0" applyFont="1"/>
    <xf numFmtId="0" fontId="17" fillId="5" borderId="1" xfId="0" applyFont="1" applyFill="1" applyBorder="1" applyAlignment="1">
      <alignment wrapText="1"/>
    </xf>
    <xf numFmtId="0" fontId="10" fillId="0" borderId="0" xfId="0" applyFont="1" applyAlignment="1">
      <alignment wrapText="1"/>
    </xf>
    <xf numFmtId="0" fontId="35" fillId="5" borderId="1" xfId="0" applyFont="1" applyFill="1" applyBorder="1" applyAlignment="1">
      <alignment vertical="center"/>
    </xf>
    <xf numFmtId="0" fontId="0" fillId="0" borderId="0" xfId="0"/>
    <xf numFmtId="0" fontId="16" fillId="5" borderId="1" xfId="0" applyFont="1" applyFill="1" applyBorder="1" applyAlignment="1">
      <alignment vertical="top" wrapText="1"/>
    </xf>
    <xf numFmtId="0" fontId="0" fillId="0" borderId="0" xfId="0" applyAlignment="1">
      <alignment vertical="top" wrapText="1"/>
    </xf>
    <xf numFmtId="0" fontId="9" fillId="16" borderId="8" xfId="3" applyFont="1" applyFill="1" applyBorder="1" applyAlignment="1">
      <alignment wrapText="1"/>
    </xf>
    <xf numFmtId="0" fontId="9" fillId="16" borderId="1" xfId="0" applyFont="1" applyFill="1" applyBorder="1" applyAlignment="1">
      <alignment wrapText="1"/>
    </xf>
    <xf numFmtId="0" fontId="9" fillId="16" borderId="9" xfId="0" applyFont="1" applyFill="1" applyBorder="1" applyAlignment="1">
      <alignment wrapText="1"/>
    </xf>
    <xf numFmtId="0" fontId="9" fillId="16" borderId="10" xfId="0" applyFont="1" applyFill="1" applyBorder="1" applyAlignment="1">
      <alignment wrapText="1"/>
    </xf>
    <xf numFmtId="0" fontId="9" fillId="16" borderId="2" xfId="0" applyFont="1" applyFill="1" applyBorder="1" applyAlignment="1">
      <alignment wrapText="1"/>
    </xf>
    <xf numFmtId="0" fontId="9" fillId="16" borderId="11" xfId="0" applyFont="1" applyFill="1" applyBorder="1" applyAlignment="1">
      <alignment wrapText="1"/>
    </xf>
    <xf numFmtId="0" fontId="10" fillId="2" borderId="3" xfId="9" applyFont="1" applyBorder="1" applyAlignment="1">
      <alignment horizontal="center" vertical="top" wrapText="1"/>
    </xf>
    <xf numFmtId="0" fontId="10" fillId="2" borderId="8" xfId="9" applyFont="1" applyBorder="1" applyAlignment="1">
      <alignment horizontal="center" vertical="top" wrapText="1"/>
    </xf>
    <xf numFmtId="0" fontId="10" fillId="2" borderId="10" xfId="9" applyFont="1" applyBorder="1" applyAlignment="1">
      <alignment horizontal="center" vertical="top" wrapText="1"/>
    </xf>
    <xf numFmtId="0" fontId="10" fillId="2" borderId="28" xfId="9" applyFont="1" applyBorder="1" applyAlignment="1">
      <alignment horizontal="center" vertical="top" wrapText="1"/>
    </xf>
    <xf numFmtId="0" fontId="10" fillId="2" borderId="29" xfId="9" applyFont="1" applyBorder="1" applyAlignment="1">
      <alignment horizontal="center" vertical="top" wrapText="1"/>
    </xf>
    <xf numFmtId="0" fontId="10" fillId="2" borderId="30" xfId="9" applyFont="1" applyBorder="1" applyAlignment="1">
      <alignment horizontal="center" vertical="top" wrapText="1"/>
    </xf>
    <xf numFmtId="0" fontId="13" fillId="8" borderId="6" xfId="9" applyFont="1" applyFill="1" applyBorder="1" applyAlignment="1">
      <alignment wrapText="1"/>
    </xf>
    <xf numFmtId="0" fontId="11" fillId="4" borderId="5" xfId="9" applyFont="1" applyFill="1" applyBorder="1"/>
    <xf numFmtId="0" fontId="11" fillId="4" borderId="6" xfId="9" applyFont="1" applyFill="1" applyBorder="1"/>
    <xf numFmtId="0" fontId="9" fillId="2" borderId="10" xfId="9" applyFont="1" applyBorder="1" applyAlignment="1">
      <alignment horizontal="left" vertical="center" wrapText="1"/>
    </xf>
    <xf numFmtId="0" fontId="9" fillId="2" borderId="2" xfId="9" applyFont="1" applyBorder="1" applyAlignment="1">
      <alignment horizontal="left" vertical="center" wrapText="1"/>
    </xf>
    <xf numFmtId="0" fontId="13" fillId="15" borderId="5" xfId="9" applyFont="1" applyFill="1" applyBorder="1" applyAlignment="1">
      <alignment horizontal="left" vertical="center" wrapText="1"/>
    </xf>
    <xf numFmtId="0" fontId="13" fillId="15" borderId="6" xfId="9" applyFont="1" applyFill="1" applyBorder="1" applyAlignment="1">
      <alignment horizontal="left" vertical="center" wrapText="1"/>
    </xf>
    <xf numFmtId="0" fontId="10" fillId="2" borderId="8" xfId="9" applyFont="1" applyBorder="1" applyAlignment="1">
      <alignment vertical="top" wrapText="1"/>
    </xf>
    <xf numFmtId="0" fontId="10" fillId="2" borderId="10" xfId="9" applyFont="1" applyBorder="1" applyAlignment="1">
      <alignment vertical="top" wrapText="1"/>
    </xf>
    <xf numFmtId="0" fontId="9" fillId="10" borderId="6" xfId="0" applyFont="1" applyFill="1" applyBorder="1" applyAlignment="1">
      <alignment horizontal="left" vertical="top" wrapText="1"/>
    </xf>
    <xf numFmtId="0" fontId="18" fillId="5" borderId="1" xfId="8" applyFont="1" applyFill="1" applyAlignment="1">
      <alignment horizontal="left"/>
    </xf>
    <xf numFmtId="9" fontId="16" fillId="7" borderId="2" xfId="8" applyNumberFormat="1" applyFont="1" applyFill="1" applyBorder="1" applyProtection="1">
      <protection locked="0"/>
    </xf>
    <xf numFmtId="9" fontId="16" fillId="7" borderId="11" xfId="8" applyNumberFormat="1" applyFont="1" applyFill="1" applyBorder="1" applyProtection="1">
      <protection locked="0"/>
    </xf>
    <xf numFmtId="0" fontId="18" fillId="5" borderId="1" xfId="8" applyFont="1" applyFill="1" applyAlignment="1" applyProtection="1">
      <alignment wrapText="1"/>
      <protection locked="0"/>
    </xf>
    <xf numFmtId="0" fontId="17" fillId="5" borderId="1" xfId="8" applyFont="1" applyFill="1" applyAlignment="1" applyProtection="1">
      <alignment horizontal="center"/>
      <protection locked="0"/>
    </xf>
    <xf numFmtId="0" fontId="17" fillId="12" borderId="25" xfId="8" applyFont="1" applyFill="1" applyBorder="1" applyAlignment="1" applyProtection="1">
      <alignment wrapText="1"/>
      <protection locked="0"/>
    </xf>
    <xf numFmtId="0" fontId="17" fillId="12" borderId="26" xfId="8" applyFont="1" applyFill="1" applyBorder="1" applyAlignment="1" applyProtection="1">
      <alignment wrapText="1"/>
      <protection locked="0"/>
    </xf>
    <xf numFmtId="0" fontId="17" fillId="12" borderId="27" xfId="8" applyFont="1" applyFill="1" applyBorder="1" applyAlignment="1" applyProtection="1">
      <alignment wrapText="1"/>
      <protection locked="0"/>
    </xf>
    <xf numFmtId="0" fontId="9" fillId="13" borderId="15" xfId="0" applyFont="1" applyFill="1" applyBorder="1" applyAlignment="1" applyProtection="1">
      <alignment horizontal="left" vertical="top" wrapText="1"/>
      <protection locked="0"/>
    </xf>
    <xf numFmtId="0" fontId="9" fillId="13" borderId="1" xfId="0" applyFont="1" applyFill="1" applyBorder="1" applyAlignment="1" applyProtection="1">
      <alignment horizontal="left" vertical="top" wrapText="1"/>
      <protection locked="0"/>
    </xf>
    <xf numFmtId="0" fontId="9" fillId="13" borderId="16" xfId="0" applyFont="1" applyFill="1" applyBorder="1" applyAlignment="1" applyProtection="1">
      <alignment horizontal="left" vertical="top" wrapText="1"/>
      <protection locked="0"/>
    </xf>
    <xf numFmtId="0" fontId="9" fillId="13" borderId="17" xfId="0" applyFont="1" applyFill="1" applyBorder="1" applyAlignment="1" applyProtection="1">
      <alignment horizontal="left" vertical="top" wrapText="1"/>
      <protection locked="0"/>
    </xf>
    <xf numFmtId="0" fontId="9" fillId="13" borderId="14" xfId="0" applyFont="1" applyFill="1" applyBorder="1" applyAlignment="1" applyProtection="1">
      <alignment horizontal="left" vertical="top" wrapText="1"/>
      <protection locked="0"/>
    </xf>
    <xf numFmtId="0" fontId="9" fillId="13" borderId="18" xfId="0" applyFont="1" applyFill="1" applyBorder="1" applyAlignment="1" applyProtection="1">
      <alignment horizontal="left" vertical="top" wrapText="1"/>
      <protection locked="0"/>
    </xf>
    <xf numFmtId="0" fontId="27" fillId="0" borderId="22" xfId="0" applyFont="1" applyBorder="1" applyAlignment="1">
      <alignment horizontal="center"/>
    </xf>
    <xf numFmtId="0" fontId="27" fillId="0" borderId="23" xfId="0" applyFont="1" applyBorder="1" applyAlignment="1">
      <alignment horizontal="center"/>
    </xf>
    <xf numFmtId="0" fontId="27" fillId="0" borderId="24" xfId="0" applyFont="1" applyBorder="1" applyAlignment="1">
      <alignment horizontal="center"/>
    </xf>
    <xf numFmtId="0" fontId="26" fillId="0" borderId="1" xfId="0" applyFont="1" applyBorder="1"/>
    <xf numFmtId="49" fontId="28" fillId="15" borderId="1" xfId="0" applyNumberFormat="1" applyFont="1" applyFill="1" applyBorder="1" applyAlignment="1">
      <alignment horizontal="center" vertical="center" wrapText="1"/>
    </xf>
    <xf numFmtId="49" fontId="28" fillId="8" borderId="1" xfId="0" applyNumberFormat="1" applyFont="1" applyFill="1" applyBorder="1" applyAlignment="1">
      <alignment horizontal="center" vertical="center" wrapText="1"/>
    </xf>
    <xf numFmtId="49" fontId="28" fillId="9" borderId="1" xfId="0" applyNumberFormat="1" applyFont="1" applyFill="1" applyBorder="1" applyAlignment="1">
      <alignment horizontal="center" vertical="center" wrapText="1"/>
    </xf>
  </cellXfs>
  <cellStyles count="18">
    <cellStyle name="Hyperlink" xfId="3" builtinId="8"/>
    <cellStyle name="Hyperlink 2" xfId="11" xr:uid="{00000000-0005-0000-0000-000001000000}"/>
    <cellStyle name="Normal" xfId="0" builtinId="0"/>
    <cellStyle name="Normal 2" xfId="1" xr:uid="{00000000-0005-0000-0000-000003000000}"/>
    <cellStyle name="Normal 2 2" xfId="9" xr:uid="{00000000-0005-0000-0000-000004000000}"/>
    <cellStyle name="Normal 2 3" xfId="17" xr:uid="{00000000-0005-0000-0000-000005000000}"/>
    <cellStyle name="Normal 3" xfId="2" xr:uid="{00000000-0005-0000-0000-000006000000}"/>
    <cellStyle name="Normal 3 2" xfId="4" xr:uid="{00000000-0005-0000-0000-000007000000}"/>
    <cellStyle name="Normal 3 2 2" xfId="12" xr:uid="{00000000-0005-0000-0000-000008000000}"/>
    <cellStyle name="Normal 3 3" xfId="6" xr:uid="{00000000-0005-0000-0000-000009000000}"/>
    <cellStyle name="Normal 3 3 2" xfId="7" xr:uid="{00000000-0005-0000-0000-00000A000000}"/>
    <cellStyle name="Normal 3 3 2 2" xfId="14" xr:uid="{00000000-0005-0000-0000-00000B000000}"/>
    <cellStyle name="Normal 3 3 3" xfId="8" xr:uid="{00000000-0005-0000-0000-00000C000000}"/>
    <cellStyle name="Normal 3 3 3 2" xfId="15" xr:uid="{00000000-0005-0000-0000-00000D000000}"/>
    <cellStyle name="Normal 3 3 4" xfId="13" xr:uid="{00000000-0005-0000-0000-00000E000000}"/>
    <cellStyle name="Normal 3 4" xfId="10" xr:uid="{00000000-0005-0000-0000-00000F000000}"/>
    <cellStyle name="Normal 4" xfId="5" xr:uid="{00000000-0005-0000-0000-000010000000}"/>
    <cellStyle name="Normal 5" xfId="16" xr:uid="{00000000-0005-0000-0000-000011000000}"/>
  </cellStyles>
  <dxfs count="97">
    <dxf>
      <font>
        <b val="0"/>
        <i val="0"/>
        <strike val="0"/>
        <condense val="0"/>
        <extend val="0"/>
        <outline val="0"/>
        <shadow val="0"/>
        <u val="none"/>
        <vertAlign val="baseline"/>
        <sz val="10"/>
        <color theme="1" tint="4.9989318521683403E-2"/>
        <name val="Arial"/>
        <family val="2"/>
        <scheme val="none"/>
      </font>
      <fill>
        <patternFill patternType="none">
          <bgColor auto="1"/>
        </patternFill>
      </fill>
    </dxf>
    <dxf>
      <font>
        <b val="0"/>
        <strike val="0"/>
        <outline val="0"/>
        <shadow val="0"/>
        <u val="none"/>
        <vertAlign val="baseline"/>
        <sz val="10"/>
        <color theme="1" tint="4.9989318521683403E-2"/>
        <name val="Arial"/>
        <family val="2"/>
        <scheme val="none"/>
      </font>
      <alignment vertical="bottom" textRotation="0" wrapText="0" indent="0" justifyLastLine="0" shrinkToFit="0" readingOrder="0"/>
    </dxf>
    <dxf>
      <font>
        <b val="0"/>
        <i val="0"/>
        <strike val="0"/>
        <condense val="0"/>
        <extend val="0"/>
        <outline val="0"/>
        <shadow val="0"/>
        <u val="none"/>
        <vertAlign val="baseline"/>
        <sz val="10"/>
        <color theme="1" tint="4.9989318521683403E-2"/>
        <name val="Arial"/>
        <family val="2"/>
        <scheme val="none"/>
      </font>
      <fill>
        <patternFill patternType="none">
          <bgColor auto="1"/>
        </patternFill>
      </fill>
    </dxf>
    <dxf>
      <font>
        <b val="0"/>
        <strike val="0"/>
        <outline val="0"/>
        <shadow val="0"/>
        <u val="none"/>
        <vertAlign val="baseline"/>
        <sz val="10"/>
        <color theme="1" tint="4.9989318521683403E-2"/>
        <name val="Arial"/>
        <family val="2"/>
        <scheme val="none"/>
      </font>
      <alignment vertical="bottom" textRotation="0" wrapText="0" indent="0" justifyLastLine="0" shrinkToFit="0" readingOrder="0"/>
    </dxf>
    <dxf>
      <font>
        <b val="0"/>
        <i val="0"/>
        <strike val="0"/>
        <condense val="0"/>
        <extend val="0"/>
        <outline val="0"/>
        <shadow val="0"/>
        <u val="none"/>
        <vertAlign val="baseline"/>
        <sz val="10"/>
        <color theme="1" tint="4.9989318521683403E-2"/>
        <name val="Arial"/>
        <family val="2"/>
        <scheme val="none"/>
      </font>
      <fill>
        <patternFill patternType="none">
          <bgColor auto="1"/>
        </patternFill>
      </fill>
    </dxf>
    <dxf>
      <font>
        <b val="0"/>
        <strike val="0"/>
        <outline val="0"/>
        <shadow val="0"/>
        <u val="none"/>
        <vertAlign val="baseline"/>
        <sz val="10"/>
        <color theme="1" tint="4.9989318521683403E-2"/>
        <name val="Arial"/>
        <family val="2"/>
        <scheme val="none"/>
      </font>
      <alignment vertical="bottom" textRotation="0" wrapText="0" indent="0" justifyLastLine="0" shrinkToFit="0" readingOrder="0"/>
    </dxf>
    <dxf>
      <font>
        <b val="0"/>
        <i val="0"/>
        <strike val="0"/>
        <condense val="0"/>
        <extend val="0"/>
        <outline val="0"/>
        <shadow val="0"/>
        <u val="none"/>
        <vertAlign val="baseline"/>
        <sz val="10"/>
        <color theme="1" tint="4.9989318521683403E-2"/>
        <name val="Arial"/>
        <family val="2"/>
        <scheme val="none"/>
      </font>
      <fill>
        <patternFill patternType="none">
          <bgColor auto="1"/>
        </patternFill>
      </fill>
    </dxf>
    <dxf>
      <font>
        <b val="0"/>
        <strike val="0"/>
        <outline val="0"/>
        <shadow val="0"/>
        <u val="none"/>
        <vertAlign val="baseline"/>
        <sz val="10"/>
        <color theme="1" tint="4.9989318521683403E-2"/>
        <name val="Arial"/>
        <family val="2"/>
        <scheme val="none"/>
      </font>
      <alignment vertical="bottom" textRotation="0" wrapText="0" indent="0" justifyLastLine="0" shrinkToFit="0" readingOrder="0"/>
    </dxf>
    <dxf>
      <font>
        <b val="0"/>
        <i val="0"/>
        <strike val="0"/>
        <condense val="0"/>
        <extend val="0"/>
        <outline val="0"/>
        <shadow val="0"/>
        <u val="none"/>
        <vertAlign val="baseline"/>
        <sz val="10"/>
        <color theme="1" tint="4.9989318521683403E-2"/>
        <name val="Arial"/>
        <family val="2"/>
        <scheme val="none"/>
      </font>
      <fill>
        <patternFill patternType="none">
          <bgColor auto="1"/>
        </patternFill>
      </fill>
    </dxf>
    <dxf>
      <font>
        <b val="0"/>
        <strike val="0"/>
        <outline val="0"/>
        <shadow val="0"/>
        <u val="none"/>
        <vertAlign val="baseline"/>
        <sz val="10"/>
        <color theme="1" tint="4.9989318521683403E-2"/>
        <name val="Arial"/>
        <family val="2"/>
        <scheme val="none"/>
      </font>
      <alignment vertical="bottom" textRotation="0" wrapText="0" indent="0" justifyLastLine="0" shrinkToFit="0" readingOrder="0"/>
    </dxf>
    <dxf>
      <font>
        <b val="0"/>
        <i val="0"/>
        <strike val="0"/>
        <condense val="0"/>
        <extend val="0"/>
        <outline val="0"/>
        <shadow val="0"/>
        <u val="none"/>
        <vertAlign val="baseline"/>
        <sz val="10"/>
        <color theme="1" tint="4.9989318521683403E-2"/>
        <name val="Arial"/>
        <family val="2"/>
        <scheme val="none"/>
      </font>
      <fill>
        <patternFill patternType="none">
          <bgColor auto="1"/>
        </patternFill>
      </fill>
    </dxf>
    <dxf>
      <font>
        <b val="0"/>
        <strike val="0"/>
        <outline val="0"/>
        <shadow val="0"/>
        <u val="none"/>
        <vertAlign val="baseline"/>
        <sz val="10"/>
        <color theme="1" tint="4.9989318521683403E-2"/>
        <name val="Arial"/>
        <family val="2"/>
        <scheme val="none"/>
      </font>
      <alignment vertical="bottom" textRotation="0" wrapText="0" indent="0" justifyLastLine="0" shrinkToFit="0" readingOrder="0"/>
    </dxf>
    <dxf>
      <font>
        <b val="0"/>
        <i val="0"/>
        <strike val="0"/>
        <condense val="0"/>
        <extend val="0"/>
        <outline val="0"/>
        <shadow val="0"/>
        <u val="none"/>
        <vertAlign val="baseline"/>
        <sz val="10"/>
        <color theme="1" tint="4.9989318521683403E-2"/>
        <name val="Arial"/>
        <family val="2"/>
        <scheme val="none"/>
      </font>
      <fill>
        <patternFill patternType="none">
          <bgColor auto="1"/>
        </patternFill>
      </fill>
    </dxf>
    <dxf>
      <font>
        <b val="0"/>
        <strike val="0"/>
        <outline val="0"/>
        <shadow val="0"/>
        <u val="none"/>
        <vertAlign val="baseline"/>
        <sz val="10"/>
        <color theme="1" tint="4.9989318521683403E-2"/>
        <name val="Arial"/>
        <family val="2"/>
        <scheme val="none"/>
      </font>
      <alignment vertical="bottom" textRotation="0" wrapText="0" indent="0" justifyLastLine="0" shrinkToFit="0" readingOrder="0"/>
    </dxf>
    <dxf>
      <font>
        <b val="0"/>
        <i val="0"/>
        <strike val="0"/>
        <condense val="0"/>
        <extend val="0"/>
        <outline val="0"/>
        <shadow val="0"/>
        <u val="none"/>
        <vertAlign val="baseline"/>
        <sz val="10"/>
        <color theme="1" tint="4.9989318521683403E-2"/>
        <name val="Arial"/>
        <family val="2"/>
        <scheme val="none"/>
      </font>
      <fill>
        <patternFill patternType="none">
          <bgColor auto="1"/>
        </patternFill>
      </fill>
    </dxf>
    <dxf>
      <font>
        <b val="0"/>
        <strike val="0"/>
        <outline val="0"/>
        <shadow val="0"/>
        <u val="none"/>
        <vertAlign val="baseline"/>
        <sz val="10"/>
        <color theme="1" tint="4.9989318521683403E-2"/>
        <name val="Arial"/>
        <family val="2"/>
        <scheme val="none"/>
      </font>
      <alignment vertical="bottom" textRotation="0" wrapText="0" indent="0" justifyLastLine="0" shrinkToFit="0" readingOrder="0"/>
    </dxf>
    <dxf>
      <font>
        <b val="0"/>
        <i val="0"/>
        <strike val="0"/>
        <condense val="0"/>
        <extend val="0"/>
        <outline val="0"/>
        <shadow val="0"/>
        <u val="none"/>
        <vertAlign val="baseline"/>
        <sz val="10"/>
        <color theme="1" tint="4.9989318521683403E-2"/>
        <name val="Arial"/>
        <family val="2"/>
        <scheme val="none"/>
      </font>
      <fill>
        <patternFill patternType="none">
          <bgColor auto="1"/>
        </patternFill>
      </fill>
    </dxf>
    <dxf>
      <font>
        <b val="0"/>
        <strike val="0"/>
        <outline val="0"/>
        <shadow val="0"/>
        <u val="none"/>
        <vertAlign val="baseline"/>
        <sz val="10"/>
        <color theme="1" tint="4.9989318521683403E-2"/>
        <name val="Arial"/>
        <family val="2"/>
        <scheme val="none"/>
      </font>
      <alignment vertical="bottom" textRotation="0" wrapText="0" indent="0" justifyLastLine="0" shrinkToFit="0" readingOrder="0"/>
    </dxf>
    <dxf>
      <font>
        <b val="0"/>
        <i val="0"/>
        <strike val="0"/>
        <condense val="0"/>
        <extend val="0"/>
        <outline val="0"/>
        <shadow val="0"/>
        <u val="none"/>
        <vertAlign val="baseline"/>
        <sz val="10"/>
        <color theme="1" tint="4.9989318521683403E-2"/>
        <name val="Arial"/>
        <family val="2"/>
        <scheme val="none"/>
      </font>
      <fill>
        <patternFill patternType="none">
          <bgColor auto="1"/>
        </patternFill>
      </fill>
    </dxf>
    <dxf>
      <font>
        <b val="0"/>
        <strike val="0"/>
        <outline val="0"/>
        <shadow val="0"/>
        <u val="none"/>
        <vertAlign val="baseline"/>
        <sz val="10"/>
        <color theme="1" tint="4.9989318521683403E-2"/>
        <name val="Arial"/>
        <family val="2"/>
        <scheme val="none"/>
      </font>
      <alignment vertical="bottom" textRotation="0" wrapText="0" indent="0" justifyLastLine="0" shrinkToFit="0" readingOrder="0"/>
    </dxf>
    <dxf>
      <font>
        <b val="0"/>
        <i val="0"/>
        <strike val="0"/>
        <condense val="0"/>
        <extend val="0"/>
        <outline val="0"/>
        <shadow val="0"/>
        <u val="none"/>
        <vertAlign val="baseline"/>
        <sz val="10"/>
        <color theme="1" tint="4.9989318521683403E-2"/>
        <name val="Arial"/>
        <family val="2"/>
        <scheme val="none"/>
      </font>
      <fill>
        <patternFill patternType="none">
          <bgColor auto="1"/>
        </patternFill>
      </fill>
    </dxf>
    <dxf>
      <font>
        <b val="0"/>
        <strike val="0"/>
        <outline val="0"/>
        <shadow val="0"/>
        <u val="none"/>
        <vertAlign val="baseline"/>
        <sz val="10"/>
        <color theme="1" tint="4.9989318521683403E-2"/>
        <name val="Arial"/>
        <family val="2"/>
        <scheme val="none"/>
      </font>
      <alignment vertical="bottom" textRotation="0" wrapText="0" indent="0" justifyLastLine="0" shrinkToFit="0" readingOrder="0"/>
    </dxf>
    <dxf>
      <font>
        <b val="0"/>
        <i val="0"/>
        <strike val="0"/>
        <condense val="0"/>
        <extend val="0"/>
        <outline val="0"/>
        <shadow val="0"/>
        <u val="none"/>
        <vertAlign val="baseline"/>
        <sz val="10"/>
        <color theme="1" tint="4.9989318521683403E-2"/>
        <name val="Arial"/>
        <family val="2"/>
        <scheme val="none"/>
      </font>
      <fill>
        <patternFill patternType="none">
          <bgColor auto="1"/>
        </patternFill>
      </fill>
    </dxf>
    <dxf>
      <font>
        <b val="0"/>
        <strike val="0"/>
        <outline val="0"/>
        <shadow val="0"/>
        <u val="none"/>
        <vertAlign val="baseline"/>
        <sz val="10"/>
        <color theme="1" tint="4.9989318521683403E-2"/>
        <name val="Arial"/>
        <family val="2"/>
        <scheme val="none"/>
      </font>
      <alignment vertical="bottom" textRotation="0" wrapText="0" indent="0" justifyLastLine="0" shrinkToFit="0" readingOrder="0"/>
    </dxf>
    <dxf>
      <font>
        <b val="0"/>
        <i val="0"/>
        <strike val="0"/>
        <condense val="0"/>
        <extend val="0"/>
        <outline val="0"/>
        <shadow val="0"/>
        <u val="none"/>
        <vertAlign val="baseline"/>
        <sz val="10"/>
        <color theme="1" tint="4.9989318521683403E-2"/>
        <name val="Arial"/>
        <family val="2"/>
        <scheme val="none"/>
      </font>
      <fill>
        <patternFill patternType="none">
          <bgColor auto="1"/>
        </patternFill>
      </fill>
    </dxf>
    <dxf>
      <font>
        <b val="0"/>
        <strike val="0"/>
        <outline val="0"/>
        <shadow val="0"/>
        <u val="none"/>
        <vertAlign val="baseline"/>
        <sz val="10"/>
        <color theme="1" tint="4.9989318521683403E-2"/>
        <name val="Arial"/>
        <family val="2"/>
        <scheme val="none"/>
      </font>
      <alignment vertical="bottom" textRotation="0" wrapText="0" indent="0" justifyLastLine="0" shrinkToFit="0" readingOrder="0"/>
    </dxf>
    <dxf>
      <font>
        <b val="0"/>
        <i val="0"/>
        <strike val="0"/>
        <condense val="0"/>
        <extend val="0"/>
        <outline val="0"/>
        <shadow val="0"/>
        <u val="none"/>
        <vertAlign val="baseline"/>
        <sz val="10"/>
        <color theme="1" tint="4.9989318521683403E-2"/>
        <name val="Arial"/>
        <family val="2"/>
        <scheme val="none"/>
      </font>
      <numFmt numFmtId="30" formatCode="@"/>
      <fill>
        <patternFill patternType="none">
          <fgColor rgb="FFD9D9D9"/>
          <bgColor auto="1"/>
        </patternFill>
      </fill>
      <alignment horizontal="general" vertical="top" textRotation="0" wrapText="1" indent="0" justifyLastLine="0" shrinkToFit="0" readingOrder="0"/>
    </dxf>
    <dxf>
      <font>
        <b val="0"/>
        <i val="0"/>
        <strike val="0"/>
        <condense val="0"/>
        <extend val="0"/>
        <outline val="0"/>
        <shadow val="0"/>
        <u val="none"/>
        <vertAlign val="baseline"/>
        <sz val="10"/>
        <color theme="1" tint="4.9989318521683403E-2"/>
        <name val="Arial"/>
        <family val="2"/>
        <scheme val="none"/>
      </font>
      <numFmt numFmtId="30" formatCode="@"/>
      <fill>
        <patternFill patternType="solid">
          <fgColor rgb="FFD9D9D9"/>
          <bgColor theme="5"/>
        </patternFill>
      </fill>
      <alignment horizontal="general" vertical="top" textRotation="0" wrapText="1" indent="0" justifyLastLine="0" shrinkToFit="0" readingOrder="0"/>
    </dxf>
    <dxf>
      <font>
        <b val="0"/>
        <i val="0"/>
        <strike val="0"/>
        <condense val="0"/>
        <extend val="0"/>
        <outline val="0"/>
        <shadow val="0"/>
        <u val="none"/>
        <vertAlign val="baseline"/>
        <sz val="10"/>
        <color theme="1" tint="4.9989318521683403E-2"/>
        <name val="Arial"/>
        <family val="2"/>
        <scheme val="none"/>
      </font>
      <fill>
        <patternFill patternType="none">
          <fgColor indexed="64"/>
          <bgColor auto="1"/>
        </patternFill>
      </fill>
      <alignment horizontal="left" vertical="bottom" textRotation="0" wrapText="0" indent="0" justifyLastLine="0" shrinkToFit="0" readingOrder="0"/>
    </dxf>
    <dxf>
      <font>
        <b val="0"/>
        <i val="0"/>
        <strike val="0"/>
        <condense val="0"/>
        <extend val="0"/>
        <outline val="0"/>
        <shadow val="0"/>
        <u val="none"/>
        <vertAlign val="baseline"/>
        <sz val="10"/>
        <color theme="1" tint="4.9989318521683403E-2"/>
        <name val="Arial"/>
        <family val="2"/>
        <scheme val="none"/>
      </font>
      <fill>
        <patternFill patternType="solid">
          <fgColor indexed="64"/>
          <bgColor theme="5"/>
        </patternFill>
      </fill>
      <alignment horizontal="left" vertical="bottom" textRotation="0" wrapText="0" indent="0" justifyLastLine="0" shrinkToFit="0" readingOrder="0"/>
    </dxf>
    <dxf>
      <font>
        <b val="0"/>
        <i val="0"/>
        <strike val="0"/>
        <condense val="0"/>
        <extend val="0"/>
        <outline val="0"/>
        <shadow val="0"/>
        <u val="none"/>
        <vertAlign val="baseline"/>
        <sz val="10"/>
        <color theme="1" tint="4.9989318521683403E-2"/>
        <name val="Arial"/>
        <family val="2"/>
        <scheme val="none"/>
      </font>
      <fill>
        <patternFill patternType="none">
          <fgColor indexed="64"/>
          <bgColor auto="1"/>
        </patternFill>
      </fill>
      <alignment horizontal="left" vertical="bottom" textRotation="0" wrapText="0" indent="0" justifyLastLine="0" shrinkToFit="0" readingOrder="0"/>
    </dxf>
    <dxf>
      <font>
        <b val="0"/>
        <i val="0"/>
        <strike val="0"/>
        <condense val="0"/>
        <extend val="0"/>
        <outline val="0"/>
        <shadow val="0"/>
        <u val="none"/>
        <vertAlign val="baseline"/>
        <sz val="10"/>
        <color theme="1" tint="4.9989318521683403E-2"/>
        <name val="Arial"/>
        <family val="2"/>
        <scheme val="none"/>
      </font>
      <fill>
        <patternFill patternType="solid">
          <fgColor indexed="64"/>
          <bgColor theme="5"/>
        </patternFill>
      </fill>
      <alignment horizontal="left" vertical="bottom" textRotation="0" wrapText="0" indent="0" justifyLastLine="0" shrinkToFit="0" readingOrder="0"/>
    </dxf>
    <dxf>
      <font>
        <b val="0"/>
        <i val="0"/>
        <strike val="0"/>
        <condense val="0"/>
        <extend val="0"/>
        <outline val="0"/>
        <shadow val="0"/>
        <u val="none"/>
        <vertAlign val="baseline"/>
        <sz val="10"/>
        <color theme="1" tint="4.9989318521683403E-2"/>
        <name val="Arial"/>
        <family val="2"/>
        <scheme val="none"/>
      </font>
      <fill>
        <patternFill patternType="none">
          <fgColor indexed="64"/>
          <bgColor auto="1"/>
        </patternFill>
      </fill>
      <alignment horizontal="left" vertical="bottom" textRotation="0" wrapText="0" indent="0" justifyLastLine="0" shrinkToFit="0" readingOrder="0"/>
    </dxf>
    <dxf>
      <font>
        <b val="0"/>
        <i val="0"/>
        <strike val="0"/>
        <condense val="0"/>
        <extend val="0"/>
        <outline val="0"/>
        <shadow val="0"/>
        <u val="none"/>
        <vertAlign val="baseline"/>
        <sz val="10"/>
        <color theme="1" tint="4.9989318521683403E-2"/>
        <name val="Arial"/>
        <family val="2"/>
        <scheme val="none"/>
      </font>
      <fill>
        <patternFill patternType="solid">
          <fgColor indexed="64"/>
          <bgColor rgb="FF92D050"/>
        </patternFill>
      </fill>
      <alignment horizontal="left" vertical="bottom" textRotation="0" wrapText="0" indent="0" justifyLastLine="0" shrinkToFit="0" readingOrder="0"/>
    </dxf>
    <dxf>
      <font>
        <b val="0"/>
        <i val="0"/>
        <strike val="0"/>
        <condense val="0"/>
        <extend val="0"/>
        <outline val="0"/>
        <shadow val="0"/>
        <u val="none"/>
        <vertAlign val="baseline"/>
        <sz val="10"/>
        <color theme="1" tint="4.9989318521683403E-2"/>
        <name val="Arial"/>
        <family val="2"/>
        <scheme val="none"/>
      </font>
      <fill>
        <patternFill patternType="none">
          <fgColor indexed="64"/>
          <bgColor auto="1"/>
        </patternFill>
      </fill>
      <alignment horizontal="left" vertical="bottom" textRotation="0" wrapText="0" indent="0" justifyLastLine="0" shrinkToFit="0" readingOrder="0"/>
    </dxf>
    <dxf>
      <font>
        <b val="0"/>
        <i val="0"/>
        <strike val="0"/>
        <condense val="0"/>
        <extend val="0"/>
        <outline val="0"/>
        <shadow val="0"/>
        <u val="none"/>
        <vertAlign val="baseline"/>
        <sz val="10"/>
        <color theme="1" tint="4.9989318521683403E-2"/>
        <name val="Arial"/>
        <family val="2"/>
        <scheme val="none"/>
      </font>
      <fill>
        <patternFill patternType="solid">
          <fgColor indexed="64"/>
          <bgColor rgb="FF92D050"/>
        </patternFill>
      </fill>
      <alignment horizontal="left" vertical="bottom" textRotation="0" wrapText="0" indent="0" justifyLastLine="0" shrinkToFit="0" readingOrder="0"/>
    </dxf>
    <dxf>
      <font>
        <b val="0"/>
        <i val="0"/>
        <strike val="0"/>
        <condense val="0"/>
        <extend val="0"/>
        <outline val="0"/>
        <shadow val="0"/>
        <u val="none"/>
        <vertAlign val="baseline"/>
        <sz val="10"/>
        <color theme="1" tint="4.9989318521683403E-2"/>
        <name val="Arial"/>
        <family val="2"/>
        <scheme val="none"/>
      </font>
      <fill>
        <patternFill patternType="none">
          <fgColor rgb="FFD9D9D9"/>
          <bgColor auto="1"/>
        </patternFill>
      </fill>
      <alignment horizontal="left" vertical="bottom" textRotation="0" wrapText="0" indent="0" justifyLastLine="0" shrinkToFit="0" readingOrder="0"/>
    </dxf>
    <dxf>
      <font>
        <b val="0"/>
        <i val="0"/>
        <strike val="0"/>
        <condense val="0"/>
        <extend val="0"/>
        <outline val="0"/>
        <shadow val="0"/>
        <u val="none"/>
        <vertAlign val="baseline"/>
        <sz val="10"/>
        <color theme="1" tint="4.9989318521683403E-2"/>
        <name val="Arial"/>
        <family val="2"/>
        <scheme val="none"/>
      </font>
      <fill>
        <patternFill patternType="solid">
          <fgColor rgb="FFD9D9D9"/>
          <bgColor theme="7" tint="0.39997558519241921"/>
        </patternFill>
      </fill>
      <alignment horizontal="left" vertical="bottom" textRotation="0" wrapText="0" indent="0" justifyLastLine="0" shrinkToFit="0" readingOrder="0"/>
    </dxf>
    <dxf>
      <font>
        <b val="0"/>
        <i val="0"/>
        <strike val="0"/>
        <condense val="0"/>
        <extend val="0"/>
        <outline val="0"/>
        <shadow val="0"/>
        <u val="none"/>
        <vertAlign val="baseline"/>
        <sz val="10"/>
        <color theme="1" tint="4.9989318521683403E-2"/>
        <name val="Arial"/>
        <family val="2"/>
        <scheme val="none"/>
      </font>
      <fill>
        <patternFill patternType="none">
          <fgColor rgb="FFD9D9D9"/>
          <bgColor auto="1"/>
        </patternFill>
      </fill>
      <alignment horizontal="left" vertical="bottom" textRotation="0" wrapText="0" indent="0" justifyLastLine="0" shrinkToFit="0" readingOrder="0"/>
    </dxf>
    <dxf>
      <font>
        <b val="0"/>
        <i val="0"/>
        <strike val="0"/>
        <condense val="0"/>
        <extend val="0"/>
        <outline val="0"/>
        <shadow val="0"/>
        <u val="none"/>
        <vertAlign val="baseline"/>
        <sz val="10"/>
        <color theme="1" tint="4.9989318521683403E-2"/>
        <name val="Arial"/>
        <family val="2"/>
        <scheme val="none"/>
      </font>
      <fill>
        <patternFill patternType="solid">
          <fgColor rgb="FFD9D9D9"/>
          <bgColor theme="7" tint="0.39997558519241921"/>
        </patternFill>
      </fill>
      <alignment horizontal="left" vertical="bottom" textRotation="0" wrapText="0" indent="0" justifyLastLine="0" shrinkToFit="0" readingOrder="0"/>
    </dxf>
    <dxf>
      <font>
        <b val="0"/>
        <i val="0"/>
        <strike val="0"/>
        <condense val="0"/>
        <extend val="0"/>
        <outline val="0"/>
        <shadow val="0"/>
        <u val="none"/>
        <vertAlign val="baseline"/>
        <sz val="10"/>
        <color theme="1" tint="4.9989318521683403E-2"/>
        <name val="Arial"/>
        <family val="2"/>
        <scheme val="none"/>
      </font>
      <numFmt numFmtId="167" formatCode="[$£]#,##0.00"/>
      <fill>
        <patternFill patternType="none">
          <fgColor rgb="FFD9D9D9"/>
          <bgColor auto="1"/>
        </patternFill>
      </fill>
      <alignment horizontal="general" vertical="top" textRotation="0" wrapText="0" indent="0" justifyLastLine="0" shrinkToFit="0" readingOrder="0"/>
    </dxf>
    <dxf>
      <font>
        <b val="0"/>
        <i val="0"/>
        <strike val="0"/>
        <condense val="0"/>
        <extend val="0"/>
        <outline val="0"/>
        <shadow val="0"/>
        <u val="none"/>
        <vertAlign val="baseline"/>
        <sz val="10"/>
        <color theme="1" tint="4.9989318521683403E-2"/>
        <name val="Arial"/>
        <family val="2"/>
        <scheme val="none"/>
      </font>
      <numFmt numFmtId="167" formatCode="[$£]#,##0.00"/>
      <fill>
        <patternFill patternType="solid">
          <fgColor rgb="FFD9D9D9"/>
          <bgColor theme="7" tint="0.39997558519241921"/>
        </patternFill>
      </fill>
      <alignment horizontal="general" vertical="top" textRotation="0" wrapText="0" indent="0" justifyLastLine="0" shrinkToFit="0" readingOrder="0"/>
    </dxf>
    <dxf>
      <font>
        <b val="0"/>
        <i val="0"/>
        <strike val="0"/>
        <condense val="0"/>
        <extend val="0"/>
        <outline val="0"/>
        <shadow val="0"/>
        <u val="none"/>
        <vertAlign val="baseline"/>
        <sz val="10"/>
        <color theme="1" tint="4.9989318521683403E-2"/>
        <name val="Arial"/>
        <family val="2"/>
        <scheme val="none"/>
      </font>
      <fill>
        <patternFill patternType="none">
          <fgColor indexed="64"/>
          <bgColor auto="1"/>
        </patternFill>
      </fill>
      <alignment horizontal="left" vertical="bottom" textRotation="0" wrapText="0" indent="0" justifyLastLine="0" shrinkToFit="0" readingOrder="0"/>
    </dxf>
    <dxf>
      <font>
        <b val="0"/>
        <i val="0"/>
        <strike val="0"/>
        <condense val="0"/>
        <extend val="0"/>
        <outline val="0"/>
        <shadow val="0"/>
        <u val="none"/>
        <vertAlign val="baseline"/>
        <sz val="10"/>
        <color theme="1" tint="4.9989318521683403E-2"/>
        <name val="Arial"/>
        <family val="2"/>
        <scheme val="none"/>
      </font>
      <fill>
        <patternFill patternType="solid">
          <fgColor indexed="64"/>
          <bgColor theme="5"/>
        </patternFill>
      </fill>
      <alignment horizontal="left" vertical="bottom" textRotation="0" wrapText="0" indent="0" justifyLastLine="0" shrinkToFit="0" readingOrder="0"/>
    </dxf>
    <dxf>
      <font>
        <b val="0"/>
        <i val="0"/>
        <strike val="0"/>
        <condense val="0"/>
        <extend val="0"/>
        <outline val="0"/>
        <shadow val="0"/>
        <u val="none"/>
        <vertAlign val="baseline"/>
        <sz val="10"/>
        <color theme="1" tint="4.9989318521683403E-2"/>
        <name val="Arial"/>
        <family val="2"/>
        <scheme val="none"/>
      </font>
      <fill>
        <patternFill patternType="none">
          <fgColor indexed="64"/>
          <bgColor auto="1"/>
        </patternFill>
      </fill>
      <alignment horizontal="left" vertical="bottom" textRotation="0" wrapText="0" indent="0" justifyLastLine="0" shrinkToFit="0" readingOrder="0"/>
    </dxf>
    <dxf>
      <font>
        <b val="0"/>
        <i val="0"/>
        <strike val="0"/>
        <condense val="0"/>
        <extend val="0"/>
        <outline val="0"/>
        <shadow val="0"/>
        <u val="none"/>
        <vertAlign val="baseline"/>
        <sz val="10"/>
        <color theme="1" tint="4.9989318521683403E-2"/>
        <name val="Arial"/>
        <family val="2"/>
        <scheme val="none"/>
      </font>
      <fill>
        <patternFill patternType="solid">
          <fgColor indexed="64"/>
          <bgColor theme="5"/>
        </patternFill>
      </fill>
      <alignment horizontal="left" vertical="bottom" textRotation="0" wrapText="0" indent="0" justifyLastLine="0" shrinkToFit="0" readingOrder="0"/>
    </dxf>
    <dxf>
      <font>
        <b val="0"/>
        <i val="0"/>
        <strike val="0"/>
        <condense val="0"/>
        <extend val="0"/>
        <outline val="0"/>
        <shadow val="0"/>
        <u val="none"/>
        <vertAlign val="baseline"/>
        <sz val="10"/>
        <color theme="1" tint="4.9989318521683403E-2"/>
        <name val="Arial"/>
        <family val="2"/>
        <scheme val="none"/>
      </font>
      <fill>
        <patternFill patternType="none">
          <fgColor indexed="64"/>
          <bgColor auto="1"/>
        </patternFill>
      </fill>
      <alignment horizontal="left" vertical="bottom" textRotation="0" wrapText="0" indent="0" justifyLastLine="0" shrinkToFit="0" readingOrder="0"/>
    </dxf>
    <dxf>
      <font>
        <b val="0"/>
        <i val="0"/>
        <strike val="0"/>
        <condense val="0"/>
        <extend val="0"/>
        <outline val="0"/>
        <shadow val="0"/>
        <u val="none"/>
        <vertAlign val="baseline"/>
        <sz val="10"/>
        <color theme="1" tint="4.9989318521683403E-2"/>
        <name val="Arial"/>
        <family val="2"/>
        <scheme val="none"/>
      </font>
      <fill>
        <patternFill patternType="solid">
          <fgColor indexed="64"/>
          <bgColor theme="5"/>
        </patternFill>
      </fill>
      <alignment horizontal="left" vertical="bottom" textRotation="0" wrapText="0" indent="0" justifyLastLine="0" shrinkToFit="0" readingOrder="0"/>
    </dxf>
    <dxf>
      <font>
        <b val="0"/>
        <i val="0"/>
        <strike val="0"/>
        <condense val="0"/>
        <extend val="0"/>
        <outline val="0"/>
        <shadow val="0"/>
        <u val="none"/>
        <vertAlign val="baseline"/>
        <sz val="10"/>
        <color theme="1" tint="4.9989318521683403E-2"/>
        <name val="Arial"/>
        <family val="2"/>
        <scheme val="none"/>
      </font>
      <fill>
        <patternFill patternType="none">
          <fgColor indexed="64"/>
          <bgColor auto="1"/>
        </patternFill>
      </fill>
      <alignment horizontal="left" vertical="bottom" textRotation="0" wrapText="0" indent="0" justifyLastLine="0" shrinkToFit="0" readingOrder="0"/>
    </dxf>
    <dxf>
      <font>
        <b val="0"/>
        <i val="0"/>
        <strike val="0"/>
        <condense val="0"/>
        <extend val="0"/>
        <outline val="0"/>
        <shadow val="0"/>
        <u val="none"/>
        <vertAlign val="baseline"/>
        <sz val="10"/>
        <color theme="1" tint="4.9989318521683403E-2"/>
        <name val="Arial"/>
        <family val="2"/>
        <scheme val="none"/>
      </font>
      <fill>
        <patternFill patternType="solid">
          <fgColor indexed="64"/>
          <bgColor rgb="FF92D050"/>
        </patternFill>
      </fill>
      <alignment horizontal="left" vertical="bottom" textRotation="0" wrapText="0" indent="0" justifyLastLine="0" shrinkToFit="0" readingOrder="0"/>
    </dxf>
    <dxf>
      <font>
        <b val="0"/>
        <i val="0"/>
        <strike val="0"/>
        <condense val="0"/>
        <extend val="0"/>
        <outline val="0"/>
        <shadow val="0"/>
        <u val="none"/>
        <vertAlign val="baseline"/>
        <sz val="10"/>
        <color theme="1" tint="4.9989318521683403E-2"/>
        <name val="Arial"/>
        <family val="2"/>
        <scheme val="none"/>
      </font>
      <numFmt numFmtId="30" formatCode="@"/>
      <fill>
        <patternFill patternType="none">
          <fgColor rgb="FFD9D9D9"/>
          <bgColor auto="1"/>
        </patternFill>
      </fill>
      <alignment horizontal="left" vertical="bottom" textRotation="0" wrapText="0" indent="0" justifyLastLine="0" shrinkToFit="0" readingOrder="0"/>
    </dxf>
    <dxf>
      <font>
        <b val="0"/>
        <i val="0"/>
        <strike val="0"/>
        <condense val="0"/>
        <extend val="0"/>
        <outline val="0"/>
        <shadow val="0"/>
        <u val="none"/>
        <vertAlign val="baseline"/>
        <sz val="10"/>
        <color theme="1" tint="4.9989318521683403E-2"/>
        <name val="Arial"/>
        <family val="2"/>
        <scheme val="none"/>
      </font>
      <fill>
        <patternFill patternType="solid">
          <fgColor rgb="FFD9D9D9"/>
          <bgColor theme="5"/>
        </patternFill>
      </fill>
      <alignment horizontal="left" vertical="bottom" textRotation="0" wrapText="0" indent="0" justifyLastLine="0" shrinkToFit="0" readingOrder="0"/>
    </dxf>
    <dxf>
      <font>
        <b val="0"/>
        <i val="0"/>
        <strike val="0"/>
        <condense val="0"/>
        <extend val="0"/>
        <outline val="0"/>
        <shadow val="0"/>
        <u val="none"/>
        <vertAlign val="baseline"/>
        <sz val="10"/>
        <color theme="1" tint="4.9989318521683403E-2"/>
        <name val="Arial"/>
        <family val="2"/>
        <scheme val="none"/>
      </font>
      <fill>
        <patternFill patternType="none">
          <bgColor auto="1"/>
        </patternFill>
      </fill>
      <alignment horizontal="left" vertical="bottom" textRotation="0" wrapText="0" indent="0" justifyLastLine="0" shrinkToFit="0" readingOrder="0"/>
    </dxf>
    <dxf>
      <font>
        <b val="0"/>
        <i val="0"/>
        <strike val="0"/>
        <condense val="0"/>
        <extend val="0"/>
        <outline val="0"/>
        <shadow val="0"/>
        <u val="none"/>
        <vertAlign val="baseline"/>
        <sz val="10"/>
        <color theme="1" tint="4.9989318521683403E-2"/>
        <name val="Arial"/>
        <family val="2"/>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theme="1" tint="4.9989318521683403E-2"/>
        <name val="Arial"/>
        <family val="2"/>
        <scheme val="none"/>
      </font>
      <fill>
        <patternFill patternType="none">
          <bgColor auto="1"/>
        </patternFill>
      </fill>
      <alignment horizontal="left" vertical="bottom" textRotation="0" wrapText="0" indent="0" justifyLastLine="0" shrinkToFit="0" readingOrder="0"/>
    </dxf>
    <dxf>
      <font>
        <b val="0"/>
        <i val="0"/>
        <strike val="0"/>
        <condense val="0"/>
        <extend val="0"/>
        <outline val="0"/>
        <shadow val="0"/>
        <u val="none"/>
        <vertAlign val="baseline"/>
        <sz val="10"/>
        <color theme="1" tint="4.9989318521683403E-2"/>
        <name val="Arial"/>
        <family val="2"/>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theme="1" tint="4.9989318521683403E-2"/>
        <name val="Arial"/>
        <family val="2"/>
        <scheme val="none"/>
      </font>
      <numFmt numFmtId="168" formatCode="m/d/yyyy"/>
      <fill>
        <patternFill patternType="none">
          <fgColor rgb="FFD9D9D9"/>
          <bgColor auto="1"/>
        </patternFill>
      </fill>
      <alignment horizontal="left" vertical="bottom" textRotation="0" wrapText="0" indent="0" justifyLastLine="0" shrinkToFit="0" readingOrder="0"/>
    </dxf>
    <dxf>
      <font>
        <b val="0"/>
        <i val="0"/>
        <strike val="0"/>
        <condense val="0"/>
        <extend val="0"/>
        <outline val="0"/>
        <shadow val="0"/>
        <u val="none"/>
        <vertAlign val="baseline"/>
        <sz val="10"/>
        <color theme="1" tint="4.9989318521683403E-2"/>
        <name val="Arial"/>
        <family val="2"/>
        <scheme val="none"/>
      </font>
      <numFmt numFmtId="19" formatCode="dd/mm/yyyy"/>
      <fill>
        <patternFill patternType="solid">
          <fgColor rgb="FFD9D9D9"/>
          <bgColor theme="5"/>
        </patternFill>
      </fill>
      <alignment horizontal="left" vertical="bottom" textRotation="0" wrapText="0" indent="0" justifyLastLine="0" shrinkToFit="0" readingOrder="0"/>
    </dxf>
    <dxf>
      <font>
        <b val="0"/>
        <i val="0"/>
        <strike val="0"/>
        <condense val="0"/>
        <extend val="0"/>
        <outline val="0"/>
        <shadow val="0"/>
        <u val="none"/>
        <vertAlign val="baseline"/>
        <sz val="10"/>
        <color theme="1" tint="4.9989318521683403E-2"/>
        <name val="Arial"/>
        <family val="2"/>
        <scheme val="none"/>
      </font>
      <numFmt numFmtId="30" formatCode="@"/>
      <fill>
        <patternFill patternType="none">
          <bgColor auto="1"/>
        </patternFill>
      </fill>
      <alignment horizontal="general" vertical="top" textRotation="0" wrapText="1" indent="0" justifyLastLine="0" shrinkToFit="0" readingOrder="0"/>
    </dxf>
    <dxf>
      <font>
        <b val="0"/>
        <i val="0"/>
        <strike val="0"/>
        <condense val="0"/>
        <extend val="0"/>
        <outline val="0"/>
        <shadow val="0"/>
        <u val="none"/>
        <vertAlign val="baseline"/>
        <sz val="10"/>
        <color theme="1" tint="4.9989318521683403E-2"/>
        <name val="Arial"/>
        <family val="2"/>
        <scheme val="none"/>
      </font>
      <numFmt numFmtId="30" formatCode="@"/>
      <fill>
        <patternFill patternType="none">
          <fgColor indexed="64"/>
          <bgColor indexed="65"/>
        </patternFill>
      </fill>
      <alignment horizontal="general" vertical="top" textRotation="0" wrapText="1" indent="0" justifyLastLine="0" shrinkToFit="0" readingOrder="0"/>
    </dxf>
    <dxf>
      <font>
        <b val="0"/>
        <i val="0"/>
        <strike val="0"/>
        <condense val="0"/>
        <extend val="0"/>
        <outline val="0"/>
        <shadow val="0"/>
        <u val="none"/>
        <vertAlign val="baseline"/>
        <sz val="10"/>
        <color theme="1" tint="4.9989318521683403E-2"/>
        <name val="Arial"/>
        <family val="2"/>
        <scheme val="none"/>
      </font>
      <numFmt numFmtId="30" formatCode="@"/>
      <fill>
        <patternFill patternType="none">
          <bgColor auto="1"/>
        </patternFill>
      </fill>
      <alignment horizontal="general" vertical="top" textRotation="0" wrapText="1" indent="0" justifyLastLine="0" shrinkToFit="0" readingOrder="0"/>
    </dxf>
    <dxf>
      <font>
        <b val="0"/>
        <i val="0"/>
        <strike val="0"/>
        <condense val="0"/>
        <extend val="0"/>
        <outline val="0"/>
        <shadow val="0"/>
        <u val="none"/>
        <vertAlign val="baseline"/>
        <sz val="10"/>
        <color theme="1" tint="4.9989318521683403E-2"/>
        <name val="Arial"/>
        <family val="2"/>
        <scheme val="none"/>
      </font>
      <numFmt numFmtId="30" formatCode="@"/>
      <fill>
        <patternFill patternType="none">
          <fgColor indexed="64"/>
          <bgColor indexed="65"/>
        </patternFill>
      </fill>
      <alignment horizontal="general" vertical="top" textRotation="0" wrapText="1" indent="0" justifyLastLine="0" shrinkToFit="0" readingOrder="0"/>
    </dxf>
    <dxf>
      <font>
        <b val="0"/>
        <i val="0"/>
        <strike val="0"/>
        <condense val="0"/>
        <extend val="0"/>
        <outline val="0"/>
        <shadow val="0"/>
        <u val="none"/>
        <vertAlign val="baseline"/>
        <sz val="10"/>
        <color theme="1" tint="4.9989318521683403E-2"/>
        <name val="Arial"/>
        <family val="2"/>
        <scheme val="none"/>
      </font>
      <numFmt numFmtId="30" formatCode="@"/>
      <fill>
        <patternFill patternType="none">
          <bgColor auto="1"/>
        </patternFill>
      </fill>
      <alignment horizontal="general" vertical="top" textRotation="0" wrapText="1" indent="0" justifyLastLine="0" shrinkToFit="0" readingOrder="0"/>
    </dxf>
    <dxf>
      <font>
        <b val="0"/>
        <i val="0"/>
        <strike val="0"/>
        <condense val="0"/>
        <extend val="0"/>
        <outline val="0"/>
        <shadow val="0"/>
        <u val="none"/>
        <vertAlign val="baseline"/>
        <sz val="10"/>
        <color theme="1" tint="4.9989318521683403E-2"/>
        <name val="Arial"/>
        <family val="2"/>
        <scheme val="none"/>
      </font>
      <numFmt numFmtId="30" formatCode="@"/>
      <fill>
        <patternFill patternType="none">
          <fgColor indexed="64"/>
          <bgColor indexed="65"/>
        </patternFill>
      </fill>
      <alignment horizontal="general" vertical="top" textRotation="0" wrapText="1" indent="0" justifyLastLine="0" shrinkToFit="0" readingOrder="0"/>
    </dxf>
    <dxf>
      <font>
        <b val="0"/>
        <i val="0"/>
        <strike val="0"/>
        <condense val="0"/>
        <extend val="0"/>
        <outline val="0"/>
        <shadow val="0"/>
        <u val="none"/>
        <vertAlign val="baseline"/>
        <sz val="10"/>
        <color theme="1" tint="4.9989318521683403E-2"/>
        <name val="Arial"/>
        <family val="2"/>
        <scheme val="none"/>
      </font>
      <numFmt numFmtId="30" formatCode="@"/>
      <fill>
        <patternFill patternType="none">
          <bgColor auto="1"/>
        </patternFill>
      </fill>
      <alignment horizontal="general" vertical="top" textRotation="0" wrapText="1" indent="0" justifyLastLine="0" shrinkToFit="0" readingOrder="0"/>
    </dxf>
    <dxf>
      <font>
        <b val="0"/>
        <i val="0"/>
        <strike val="0"/>
        <condense val="0"/>
        <extend val="0"/>
        <outline val="0"/>
        <shadow val="0"/>
        <u val="none"/>
        <vertAlign val="baseline"/>
        <sz val="10"/>
        <color theme="1" tint="4.9989318521683403E-2"/>
        <name val="Arial"/>
        <family val="2"/>
        <scheme val="none"/>
      </font>
      <numFmt numFmtId="30" formatCode="@"/>
      <fill>
        <patternFill patternType="none">
          <fgColor indexed="64"/>
          <bgColor indexed="65"/>
        </patternFill>
      </fill>
      <alignment horizontal="general" vertical="top" textRotation="0" wrapText="1" indent="0" justifyLastLine="0" shrinkToFit="0" readingOrder="0"/>
    </dxf>
    <dxf>
      <font>
        <b val="0"/>
        <i val="0"/>
        <strike val="0"/>
        <condense val="0"/>
        <extend val="0"/>
        <outline val="0"/>
        <shadow val="0"/>
        <u val="none"/>
        <vertAlign val="baseline"/>
        <sz val="10"/>
        <color theme="1" tint="4.9989318521683403E-2"/>
        <name val="Arial"/>
        <family val="2"/>
        <scheme val="none"/>
      </font>
      <numFmt numFmtId="30" formatCode="@"/>
      <fill>
        <patternFill patternType="none">
          <fgColor rgb="FFD9D9D9"/>
          <bgColor auto="1"/>
        </patternFill>
      </fill>
      <alignment horizontal="general" vertical="top" textRotation="0" wrapText="1" indent="0" justifyLastLine="0" shrinkToFit="0" readingOrder="0"/>
    </dxf>
    <dxf>
      <font>
        <b val="0"/>
        <i val="0"/>
        <strike val="0"/>
        <condense val="0"/>
        <extend val="0"/>
        <outline val="0"/>
        <shadow val="0"/>
        <u val="none"/>
        <vertAlign val="baseline"/>
        <sz val="10"/>
        <color theme="1" tint="4.9989318521683403E-2"/>
        <name val="Arial"/>
        <family val="2"/>
        <scheme val="none"/>
      </font>
      <numFmt numFmtId="30" formatCode="@"/>
      <fill>
        <patternFill patternType="solid">
          <fgColor rgb="FFD9D9D9"/>
          <bgColor theme="5"/>
        </patternFill>
      </fill>
      <alignment horizontal="general" vertical="top" textRotation="0" wrapText="1" indent="0" justifyLastLine="0" shrinkToFit="0" readingOrder="0"/>
    </dxf>
    <dxf>
      <font>
        <b val="0"/>
        <i val="0"/>
        <strike val="0"/>
        <condense val="0"/>
        <extend val="0"/>
        <outline val="0"/>
        <shadow val="0"/>
        <u val="none"/>
        <vertAlign val="baseline"/>
        <sz val="10"/>
        <color theme="1" tint="4.9989318521683403E-2"/>
        <name val="Arial"/>
        <family val="2"/>
        <scheme val="none"/>
      </font>
      <numFmt numFmtId="30" formatCode="@"/>
      <fill>
        <patternFill patternType="none">
          <fgColor rgb="FFD9D9D9"/>
          <bgColor auto="1"/>
        </patternFill>
      </fill>
      <alignment horizontal="general" vertical="top" textRotation="0" wrapText="1" indent="0" justifyLastLine="0" shrinkToFit="0" readingOrder="0"/>
    </dxf>
    <dxf>
      <font>
        <b val="0"/>
        <i val="0"/>
        <strike val="0"/>
        <condense val="0"/>
        <extend val="0"/>
        <outline val="0"/>
        <shadow val="0"/>
        <u val="none"/>
        <vertAlign val="baseline"/>
        <sz val="10"/>
        <color theme="1" tint="4.9989318521683403E-2"/>
        <name val="Arial"/>
        <family val="2"/>
        <scheme val="none"/>
      </font>
      <numFmt numFmtId="30" formatCode="@"/>
      <fill>
        <patternFill patternType="solid">
          <fgColor rgb="FFD9D9D9"/>
          <bgColor theme="5"/>
        </patternFill>
      </fill>
      <alignment horizontal="general" vertical="top" textRotation="0" wrapText="1" indent="0" justifyLastLine="0" shrinkToFit="0" readingOrder="0"/>
    </dxf>
    <dxf>
      <font>
        <b val="0"/>
        <i val="0"/>
        <strike val="0"/>
        <condense val="0"/>
        <extend val="0"/>
        <outline val="0"/>
        <shadow val="0"/>
        <u val="none"/>
        <vertAlign val="baseline"/>
        <sz val="10"/>
        <color theme="1" tint="4.9989318521683403E-2"/>
        <name val="Arial"/>
        <family val="2"/>
        <scheme val="none"/>
      </font>
      <numFmt numFmtId="168" formatCode="m/d/yyyy"/>
      <fill>
        <patternFill patternType="none">
          <fgColor rgb="FFD9D9D9"/>
          <bgColor auto="1"/>
        </patternFill>
      </fill>
      <alignment horizontal="left" vertical="bottom" textRotation="0" wrapText="0" indent="0" justifyLastLine="0" shrinkToFit="0" readingOrder="0"/>
    </dxf>
    <dxf>
      <font>
        <b val="0"/>
        <i val="0"/>
        <strike val="0"/>
        <condense val="0"/>
        <extend val="0"/>
        <outline val="0"/>
        <shadow val="0"/>
        <u val="none"/>
        <vertAlign val="baseline"/>
        <sz val="10"/>
        <color theme="1" tint="4.9989318521683403E-2"/>
        <name val="Arial"/>
        <family val="2"/>
        <scheme val="none"/>
      </font>
      <numFmt numFmtId="19" formatCode="dd/mm/yyyy"/>
      <fill>
        <patternFill patternType="solid">
          <fgColor rgb="FFD9D9D9"/>
          <bgColor theme="5"/>
        </patternFill>
      </fill>
      <alignment horizontal="left" vertical="bottom" textRotation="0" wrapText="0" indent="0" justifyLastLine="0" shrinkToFit="0" readingOrder="0"/>
    </dxf>
    <dxf>
      <font>
        <b val="0"/>
        <i val="0"/>
        <strike val="0"/>
        <condense val="0"/>
        <extend val="0"/>
        <outline val="0"/>
        <shadow val="0"/>
        <u val="none"/>
        <vertAlign val="baseline"/>
        <sz val="10"/>
        <color theme="1" tint="4.9989318521683403E-2"/>
        <name val="Arial"/>
        <family val="2"/>
        <scheme val="none"/>
      </font>
      <fill>
        <patternFill patternType="none">
          <fgColor rgb="FFD9D9D9"/>
          <bgColor auto="1"/>
        </patternFill>
      </fill>
      <alignment horizontal="left" vertical="bottom" textRotation="0" wrapText="0" indent="0" justifyLastLine="0" shrinkToFit="0" readingOrder="0"/>
    </dxf>
    <dxf>
      <font>
        <b val="0"/>
        <i val="0"/>
        <strike val="0"/>
        <condense val="0"/>
        <extend val="0"/>
        <outline val="0"/>
        <shadow val="0"/>
        <u val="none"/>
        <vertAlign val="baseline"/>
        <sz val="10"/>
        <color theme="1" tint="4.9989318521683403E-2"/>
        <name val="Arial"/>
        <family val="2"/>
        <scheme val="none"/>
      </font>
      <fill>
        <patternFill patternType="solid">
          <fgColor rgb="FFD9D9D9"/>
          <bgColor theme="5"/>
        </patternFill>
      </fill>
      <alignment horizontal="left" vertical="bottom" textRotation="0" wrapText="0" indent="0" justifyLastLine="0" shrinkToFit="0" readingOrder="0"/>
    </dxf>
    <dxf>
      <font>
        <b val="0"/>
        <i val="0"/>
        <strike val="0"/>
        <condense val="0"/>
        <extend val="0"/>
        <outline val="0"/>
        <shadow val="0"/>
        <u val="none"/>
        <vertAlign val="baseline"/>
        <sz val="10"/>
        <color theme="1" tint="4.9989318521683403E-2"/>
        <name val="Arial"/>
        <family val="2"/>
        <scheme val="none"/>
      </font>
      <fill>
        <patternFill patternType="none">
          <bgColor auto="1"/>
        </patternFill>
      </fill>
      <alignment horizontal="left" vertical="bottom" textRotation="0" wrapText="0" indent="0" justifyLastLine="0" shrinkToFit="0" readingOrder="0"/>
    </dxf>
    <dxf>
      <font>
        <b val="0"/>
        <i val="0"/>
        <strike val="0"/>
        <condense val="0"/>
        <extend val="0"/>
        <outline val="0"/>
        <shadow val="0"/>
        <u val="none"/>
        <vertAlign val="baseline"/>
        <sz val="10"/>
        <color theme="1" tint="4.9989318521683403E-2"/>
        <name val="Arial"/>
        <family val="2"/>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theme="1" tint="4.9989318521683403E-2"/>
        <name val="Arial"/>
        <family val="2"/>
        <scheme val="none"/>
      </font>
      <fill>
        <patternFill patternType="none">
          <bgColor auto="1"/>
        </patternFill>
      </fill>
      <alignment horizontal="left" vertical="bottom" textRotation="0" wrapText="0" indent="0" justifyLastLine="0" shrinkToFit="0" readingOrder="0"/>
    </dxf>
    <dxf>
      <font>
        <b val="0"/>
        <i val="0"/>
        <strike val="0"/>
        <condense val="0"/>
        <extend val="0"/>
        <outline val="0"/>
        <shadow val="0"/>
        <u val="none"/>
        <vertAlign val="baseline"/>
        <sz val="10"/>
        <color theme="1" tint="4.9989318521683403E-2"/>
        <name val="Arial"/>
        <family val="2"/>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theme="1" tint="4.9989318521683403E-2"/>
        <name val="Arial"/>
        <family val="2"/>
        <scheme val="none"/>
      </font>
      <fill>
        <patternFill patternType="none">
          <bgColor auto="1"/>
        </patternFill>
      </fill>
      <alignment horizontal="left" vertical="bottom" textRotation="0" wrapText="0" indent="0" justifyLastLine="0" shrinkToFit="0" readingOrder="0"/>
    </dxf>
    <dxf>
      <font>
        <b val="0"/>
        <i val="0"/>
        <strike val="0"/>
        <condense val="0"/>
        <extend val="0"/>
        <outline val="0"/>
        <shadow val="0"/>
        <u val="none"/>
        <vertAlign val="baseline"/>
        <sz val="10"/>
        <color theme="1" tint="4.9989318521683403E-2"/>
        <name val="Arial"/>
        <family val="2"/>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theme="1" tint="4.9989318521683403E-2"/>
        <name val="Arial"/>
        <family val="2"/>
        <scheme val="none"/>
      </font>
      <fill>
        <patternFill patternType="none">
          <bgColor auto="1"/>
        </patternFill>
      </fill>
      <alignment horizontal="left" vertical="bottom" textRotation="0" wrapText="0" indent="0" justifyLastLine="0" shrinkToFit="0" readingOrder="0"/>
    </dxf>
    <dxf>
      <font>
        <b val="0"/>
        <i val="0"/>
        <strike val="0"/>
        <condense val="0"/>
        <extend val="0"/>
        <outline val="0"/>
        <shadow val="0"/>
        <u val="none"/>
        <vertAlign val="baseline"/>
        <sz val="10"/>
        <color theme="1" tint="4.9989318521683403E-2"/>
        <name val="Arial"/>
        <family val="2"/>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theme="1" tint="4.9989318521683403E-2"/>
        <name val="Arial"/>
        <family val="2"/>
        <scheme val="none"/>
      </font>
      <fill>
        <patternFill patternType="none">
          <fgColor rgb="FFD9D9D9"/>
          <bgColor auto="1"/>
        </patternFill>
      </fill>
      <alignment horizontal="left" vertical="bottom" textRotation="0" wrapText="0" indent="0" justifyLastLine="0" shrinkToFit="0" readingOrder="0"/>
    </dxf>
    <dxf>
      <font>
        <b val="0"/>
        <i val="0"/>
        <strike val="0"/>
        <condense val="0"/>
        <extend val="0"/>
        <outline val="0"/>
        <shadow val="0"/>
        <u val="none"/>
        <vertAlign val="baseline"/>
        <sz val="10"/>
        <color theme="1" tint="4.9989318521683403E-2"/>
        <name val="Arial"/>
        <family val="2"/>
        <scheme val="none"/>
      </font>
      <fill>
        <patternFill patternType="solid">
          <fgColor rgb="FFD9D9D9"/>
          <bgColor theme="5"/>
        </patternFill>
      </fill>
      <alignment horizontal="left" vertical="bottom" textRotation="0" wrapText="0" indent="0" justifyLastLine="0" shrinkToFit="0" readingOrder="0"/>
    </dxf>
    <dxf>
      <font>
        <b val="0"/>
        <i val="0"/>
        <strike val="0"/>
        <condense val="0"/>
        <extend val="0"/>
        <outline val="0"/>
        <shadow val="0"/>
        <u val="none"/>
        <vertAlign val="baseline"/>
        <sz val="10"/>
        <color theme="1" tint="4.9989318521683403E-2"/>
        <name val="Arial"/>
        <family val="2"/>
        <scheme val="none"/>
      </font>
      <fill>
        <patternFill patternType="none">
          <fgColor rgb="FFD9D9D9"/>
          <bgColor auto="1"/>
        </patternFill>
      </fill>
      <alignment horizontal="left" vertical="bottom" textRotation="0" wrapText="0" indent="0" justifyLastLine="0" shrinkToFit="0" readingOrder="0"/>
    </dxf>
    <dxf>
      <font>
        <b val="0"/>
        <i val="0"/>
        <strike val="0"/>
        <condense val="0"/>
        <extend val="0"/>
        <outline val="0"/>
        <shadow val="0"/>
        <u val="none"/>
        <vertAlign val="baseline"/>
        <sz val="10"/>
        <color theme="1" tint="4.9989318521683403E-2"/>
        <name val="Arial"/>
        <family val="2"/>
        <scheme val="none"/>
      </font>
      <fill>
        <patternFill patternType="solid">
          <fgColor rgb="FFD9D9D9"/>
          <bgColor theme="5"/>
        </patternFill>
      </fill>
      <alignment horizontal="left" vertical="bottom" textRotation="0" wrapText="0" indent="0" justifyLastLine="0" shrinkToFit="0" readingOrder="0"/>
    </dxf>
    <dxf>
      <font>
        <b val="0"/>
        <i val="0"/>
        <strike val="0"/>
        <condense val="0"/>
        <extend val="0"/>
        <outline val="0"/>
        <shadow val="0"/>
        <u val="none"/>
        <vertAlign val="baseline"/>
        <sz val="10"/>
        <color theme="1" tint="4.9989318521683403E-2"/>
        <name val="Arial"/>
        <family val="2"/>
        <scheme val="none"/>
      </font>
      <numFmt numFmtId="168" formatCode="m/d/yyyy"/>
      <fill>
        <patternFill patternType="none">
          <bgColor auto="1"/>
        </patternFill>
      </fill>
      <alignment horizontal="left" vertical="bottom" textRotation="0" wrapText="0" indent="0" justifyLastLine="0" shrinkToFit="0" readingOrder="0"/>
    </dxf>
    <dxf>
      <font>
        <b val="0"/>
        <i val="0"/>
        <strike val="0"/>
        <condense val="0"/>
        <extend val="0"/>
        <outline val="0"/>
        <shadow val="0"/>
        <u val="none"/>
        <vertAlign val="baseline"/>
        <sz val="10"/>
        <color theme="1" tint="4.9989318521683403E-2"/>
        <name val="Arial"/>
        <family val="2"/>
        <scheme val="none"/>
      </font>
      <numFmt numFmtId="19" formatCode="dd/mm/yyyy"/>
      <fill>
        <patternFill patternType="none">
          <fgColor indexed="64"/>
          <bgColor indexed="65"/>
        </patternFill>
      </fill>
      <alignment horizontal="left" vertical="bottom" textRotation="0" wrapText="0" indent="0" justifyLastLine="0" shrinkToFit="0" readingOrder="0"/>
    </dxf>
    <dxf>
      <font>
        <strike val="0"/>
        <outline val="0"/>
        <shadow val="0"/>
        <u val="none"/>
        <vertAlign val="baseline"/>
        <color theme="1" tint="4.9989318521683403E-2"/>
        <name val="Arial"/>
        <family val="2"/>
        <scheme val="none"/>
      </font>
    </dxf>
    <dxf>
      <border outline="0">
        <left style="thin">
          <color theme="0" tint="-0.14996795556505021"/>
        </left>
        <right style="thin">
          <color theme="0" tint="-0.14996795556505021"/>
        </right>
        <top style="medium">
          <color indexed="64"/>
        </top>
      </border>
    </dxf>
    <dxf>
      <font>
        <b val="0"/>
        <strike val="0"/>
        <outline val="0"/>
        <shadow val="0"/>
        <u val="none"/>
        <vertAlign val="baseline"/>
        <sz val="10"/>
        <color theme="1" tint="4.9989318521683403E-2"/>
        <name val="Arial"/>
        <family val="2"/>
        <scheme val="none"/>
      </font>
      <alignment vertical="bottom" textRotation="0" wrapText="0" indent="0" justifyLastLine="0" shrinkToFit="0" readingOrder="0"/>
    </dxf>
    <dxf>
      <font>
        <strike val="0"/>
        <outline val="0"/>
        <shadow val="0"/>
        <u val="none"/>
        <vertAlign val="baseline"/>
        <color theme="1" tint="4.9989318521683403E-2"/>
        <name val="Arial"/>
        <family val="2"/>
        <scheme val="none"/>
      </font>
    </dxf>
    <dxf>
      <font>
        <strike val="0"/>
        <outline val="0"/>
        <shadow val="0"/>
        <u val="none"/>
        <vertAlign val="baseline"/>
        <sz val="11"/>
        <color auto="1"/>
        <name val="Calibri"/>
        <family val="2"/>
        <scheme val="minor"/>
      </font>
      <numFmt numFmtId="32" formatCode="_-&quot;£&quot;* #,##0_-;\-&quot;£&quot;* #,##0_-;_-&quot;£&quot;* &quot;-&quot;_-;_-@_-"/>
      <fill>
        <patternFill patternType="solid">
          <fgColor indexed="64"/>
          <bgColor rgb="FFFFFF00"/>
        </patternFill>
      </fill>
      <border diagonalUp="0" diagonalDown="0">
        <left/>
        <right style="thin">
          <color auto="1"/>
        </right>
        <top/>
        <bottom/>
        <vertical/>
        <horizontal/>
      </border>
      <protection locked="0" hidden="0"/>
    </dxf>
    <dxf>
      <font>
        <strike val="0"/>
        <outline val="0"/>
        <shadow val="0"/>
        <u val="none"/>
        <vertAlign val="baseline"/>
        <sz val="11"/>
        <color auto="1"/>
        <name val="Calibri"/>
        <family val="2"/>
        <scheme val="minor"/>
      </font>
      <fill>
        <patternFill patternType="solid">
          <fgColor indexed="64"/>
          <bgColor theme="0"/>
        </patternFill>
      </fill>
      <alignment horizontal="right" vertical="bottom" textRotation="0" wrapText="0" indent="0" justifyLastLine="0" shrinkToFit="0" readingOrder="0"/>
      <border diagonalUp="0" diagonalDown="0">
        <left style="thin">
          <color auto="1"/>
        </left>
        <right/>
        <top/>
        <bottom/>
        <vertical/>
        <horizontal/>
      </border>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theme="1" tint="4.9989318521683403E-2"/>
        <name val="Calibri"/>
        <family val="2"/>
        <scheme val="minor"/>
      </font>
      <protection locked="0" hidden="0"/>
    </dxf>
    <dxf>
      <font>
        <strike val="0"/>
        <outline val="0"/>
        <shadow val="0"/>
        <u val="none"/>
        <vertAlign val="baseline"/>
        <sz val="11"/>
        <color theme="1" tint="4.9989318521683403E-2"/>
        <name val="Calibri"/>
        <family val="2"/>
        <scheme val="minor"/>
      </font>
      <protection locked="0" hidden="0"/>
    </dxf>
  </dxfs>
  <tableStyles count="1" defaultTableStyle="TableStyleMedium9" defaultPivotStyle="PivotStyleMedium4">
    <tableStyle name="Table Style 1" pivot="0" count="0" xr9:uid="{00000000-0011-0000-FFFF-FFFF0000000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17/10/relationships/person" Target="persons/person.xml"/><Relationship Id="rId18"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styles" Target="styles.xml"/><Relationship Id="rId19" Type="http://schemas.openxmlformats.org/officeDocument/2006/relationships/customXml" Target="../customXml/item5.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absoluteAnchor>
    <xdr:pos x="5775325" y="1904365"/>
    <xdr:ext cx="838200" cy="295275"/>
    <xdr:pic>
      <xdr:nvPicPr>
        <xdr:cNvPr id="2" name="image00.png" descr="CC-0 Public domain license image">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xfrm>
          <a:off x="5775325" y="1904365"/>
          <a:ext cx="838200" cy="295275"/>
        </a:xfrm>
        <a:prstGeom prst="rect">
          <a:avLst/>
        </a:prstGeom>
        <a:noFill/>
      </xdr:spPr>
    </xdr:pic>
    <xdr:clientData fLocksWithSheet="0"/>
  </xdr:absoluteAnchor>
</xdr:wsDr>
</file>

<file path=xl/drawings/drawing2.xml><?xml version="1.0" encoding="utf-8"?>
<xdr:wsDr xmlns:xdr="http://schemas.openxmlformats.org/drawingml/2006/spreadsheetDrawing" xmlns:a="http://schemas.openxmlformats.org/drawingml/2006/main">
  <xdr:twoCellAnchor>
    <xdr:from>
      <xdr:col>0</xdr:col>
      <xdr:colOff>28575</xdr:colOff>
      <xdr:row>0</xdr:row>
      <xdr:rowOff>9525</xdr:rowOff>
    </xdr:from>
    <xdr:to>
      <xdr:col>5</xdr:col>
      <xdr:colOff>952500</xdr:colOff>
      <xdr:row>8</xdr:row>
      <xdr:rowOff>104775</xdr:rowOff>
    </xdr:to>
    <xdr:sp macro="" textlink="">
      <xdr:nvSpPr>
        <xdr:cNvPr id="2" name="TextBox 1">
          <a:extLst>
            <a:ext uri="{FF2B5EF4-FFF2-40B4-BE49-F238E27FC236}">
              <a16:creationId xmlns:a16="http://schemas.microsoft.com/office/drawing/2014/main" id="{00000000-0008-0000-0400-000002000000}"/>
            </a:ext>
          </a:extLst>
        </xdr:cNvPr>
        <xdr:cNvSpPr txBox="1"/>
      </xdr:nvSpPr>
      <xdr:spPr>
        <a:xfrm>
          <a:off x="28575" y="9525"/>
          <a:ext cx="8801100" cy="1600200"/>
        </a:xfrm>
        <a:prstGeom prst="rect">
          <a:avLst/>
        </a:prstGeom>
        <a:solidFill>
          <a:schemeClr val="accent4">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0" i="0" u="none" strike="noStrike">
              <a:solidFill>
                <a:schemeClr val="dk1"/>
              </a:solidFill>
              <a:effectLst/>
              <a:latin typeface="+mn-lt"/>
              <a:ea typeface="+mn-ea"/>
              <a:cs typeface="+mn-cs"/>
            </a:rPr>
            <a:t>	       </a:t>
          </a:r>
          <a:r>
            <a:rPr lang="en-GB" sz="1100" b="1" i="0" u="none" strike="noStrike">
              <a:solidFill>
                <a:schemeClr val="dk1"/>
              </a:solidFill>
              <a:effectLst/>
              <a:latin typeface="+mn-lt"/>
              <a:ea typeface="+mn-ea"/>
              <a:cs typeface="+mn-cs"/>
            </a:rPr>
            <a:t>Mandatory</a:t>
          </a:r>
          <a:r>
            <a:rPr lang="en-GB" sz="1100" b="0" i="0" u="none" strike="noStrike">
              <a:solidFill>
                <a:schemeClr val="dk1"/>
              </a:solidFill>
              <a:effectLst/>
              <a:latin typeface="+mn-lt"/>
              <a:ea typeface="+mn-ea"/>
              <a:cs typeface="+mn-cs"/>
            </a:rPr>
            <a:t>	- </a:t>
          </a:r>
          <a:r>
            <a:rPr lang="en-GB" sz="1100" b="0" i="0" u="none" strike="noStrike">
              <a:solidFill>
                <a:sysClr val="windowText" lastClr="000000"/>
              </a:solidFill>
              <a:effectLst/>
              <a:latin typeface="+mn-lt"/>
              <a:ea typeface="+mn-ea"/>
              <a:cs typeface="+mn-cs"/>
            </a:rPr>
            <a:t>complete cells highlighted in Yellow in </a:t>
          </a:r>
          <a:r>
            <a:rPr lang="en-GB" sz="1100" b="1" i="0" u="none" strike="noStrike">
              <a:solidFill>
                <a:sysClr val="windowText" lastClr="000000"/>
              </a:solidFill>
              <a:effectLst/>
              <a:latin typeface="+mn-lt"/>
              <a:ea typeface="+mn-ea"/>
              <a:cs typeface="+mn-cs"/>
            </a:rPr>
            <a:t>ONE</a:t>
          </a:r>
          <a:r>
            <a:rPr lang="en-GB" sz="1100" b="0" i="0" u="none" strike="noStrike">
              <a:solidFill>
                <a:sysClr val="windowText" lastClr="000000"/>
              </a:solidFill>
              <a:effectLst/>
              <a:latin typeface="+mn-lt"/>
              <a:ea typeface="+mn-ea"/>
              <a:cs typeface="+mn-cs"/>
            </a:rPr>
            <a:t> of Boxes A or B or C.</a:t>
          </a:r>
        </a:p>
        <a:p>
          <a:r>
            <a:rPr lang="en-GB" sz="1100" b="0" i="0" u="none" strike="noStrike">
              <a:solidFill>
                <a:sysClr val="windowText" lastClr="000000"/>
              </a:solidFill>
              <a:effectLst/>
              <a:latin typeface="+mn-lt"/>
              <a:ea typeface="+mn-ea"/>
              <a:cs typeface="+mn-cs"/>
            </a:rPr>
            <a:t>		- if Box A or B is completed, further information can optionally be provided in Box</a:t>
          </a:r>
          <a:r>
            <a:rPr lang="en-GB" sz="1100" b="0" i="0" u="none" strike="noStrike" baseline="0">
              <a:solidFill>
                <a:sysClr val="windowText" lastClr="000000"/>
              </a:solidFill>
              <a:effectLst/>
              <a:latin typeface="+mn-lt"/>
              <a:ea typeface="+mn-ea"/>
              <a:cs typeface="+mn-cs"/>
            </a:rPr>
            <a:t> C</a:t>
          </a:r>
          <a:r>
            <a:rPr lang="en-GB"/>
            <a:t> .</a:t>
          </a:r>
        </a:p>
        <a:p>
          <a:endParaRPr lang="en-GB"/>
        </a:p>
        <a:p>
          <a:r>
            <a:rPr lang="en-GB" sz="1100" b="0" i="0" u="none" strike="noStrike">
              <a:solidFill>
                <a:schemeClr val="dk1"/>
              </a:solidFill>
              <a:effectLst/>
              <a:latin typeface="+mn-lt"/>
              <a:ea typeface="+mn-ea"/>
              <a:cs typeface="+mn-cs"/>
            </a:rPr>
            <a:t>                    		- complete cells highlighted in Yellow in Box D and E </a:t>
          </a:r>
          <a:r>
            <a:rPr lang="en-GB" sz="1100" b="0" i="1" u="none" strike="noStrike">
              <a:solidFill>
                <a:schemeClr val="dk1"/>
              </a:solidFill>
              <a:effectLst/>
              <a:latin typeface="+mn-lt"/>
              <a:ea typeface="+mn-ea"/>
              <a:cs typeface="+mn-cs"/>
            </a:rPr>
            <a:t>(do </a:t>
          </a:r>
          <a:r>
            <a:rPr lang="en-GB" sz="1100" b="1" i="1" u="none" strike="noStrike">
              <a:solidFill>
                <a:schemeClr val="dk1"/>
              </a:solidFill>
              <a:effectLst/>
              <a:latin typeface="+mn-lt"/>
              <a:ea typeface="+mn-ea"/>
              <a:cs typeface="+mn-cs"/>
            </a:rPr>
            <a:t>not </a:t>
          </a:r>
          <a:r>
            <a:rPr lang="en-GB" sz="1100" b="0" i="1" u="none" strike="noStrike">
              <a:solidFill>
                <a:schemeClr val="dk1"/>
              </a:solidFill>
              <a:effectLst/>
              <a:latin typeface="+mn-lt"/>
              <a:ea typeface="+mn-ea"/>
              <a:cs typeface="+mn-cs"/>
            </a:rPr>
            <a:t>add more rows to Box E - if necessary, aggregate</a:t>
          </a:r>
          <a:r>
            <a:rPr lang="en-GB" sz="1100" b="0" i="1" u="none" strike="noStrike" baseline="0">
              <a:solidFill>
                <a:schemeClr val="dk1"/>
              </a:solidFill>
              <a:effectLst/>
              <a:latin typeface="+mn-lt"/>
              <a:ea typeface="+mn-ea"/>
              <a:cs typeface="+mn-cs"/>
            </a:rPr>
            <a:t>  multiple 		  minor expenditure items  and give details in Box 'E Comments')</a:t>
          </a:r>
          <a:r>
            <a:rPr lang="en-GB" sz="1100" b="0" i="0" u="none" strike="noStrike">
              <a:solidFill>
                <a:schemeClr val="dk1"/>
              </a:solidFill>
              <a:effectLst/>
              <a:latin typeface="+mn-lt"/>
              <a:ea typeface="+mn-ea"/>
              <a:cs typeface="+mn-cs"/>
            </a:rPr>
            <a:t>.</a:t>
          </a:r>
          <a:r>
            <a:rPr lang="en-GB"/>
            <a:t>  </a:t>
          </a:r>
        </a:p>
        <a:p>
          <a:r>
            <a:rPr lang="en-GB" sz="1100" b="1" i="0">
              <a:solidFill>
                <a:schemeClr val="dk1"/>
              </a:solidFill>
              <a:effectLst/>
              <a:latin typeface="+mn-lt"/>
              <a:ea typeface="+mn-ea"/>
              <a:cs typeface="+mn-cs"/>
            </a:rPr>
            <a:t>    	</a:t>
          </a:r>
          <a:r>
            <a:rPr lang="en-GB" sz="1100" b="0" i="0" u="none" strike="noStrike">
              <a:solidFill>
                <a:schemeClr val="dk1"/>
              </a:solidFill>
              <a:effectLst/>
              <a:latin typeface="+mn-lt"/>
              <a:ea typeface="+mn-ea"/>
              <a:cs typeface="+mn-cs"/>
            </a:rPr>
            <a:t>	- complete cells highlighted in Yellow in Box F.</a:t>
          </a:r>
          <a:r>
            <a:rPr lang="en-GB"/>
            <a:t> </a:t>
          </a:r>
          <a:r>
            <a:rPr lang="en-GB" sz="1100" b="0" i="0" u="none" strike="noStrike">
              <a:solidFill>
                <a:schemeClr val="dk1"/>
              </a:solidFill>
              <a:effectLst/>
              <a:latin typeface="+mn-lt"/>
              <a:ea typeface="+mn-ea"/>
              <a:cs typeface="+mn-cs"/>
            </a:rPr>
            <a:t> </a:t>
          </a:r>
        </a:p>
        <a:p>
          <a:endParaRPr lang="en-GB" sz="1100" b="0" i="0" u="none" strike="noStrike">
            <a:solidFill>
              <a:schemeClr val="dk1"/>
            </a:solidFill>
            <a:effectLst/>
            <a:latin typeface="+mn-lt"/>
            <a:ea typeface="+mn-ea"/>
            <a:cs typeface="+mn-cs"/>
          </a:endParaRPr>
        </a:p>
        <a:p>
          <a:r>
            <a:rPr lang="en-GB" sz="1100" b="0" i="0" u="none" strike="noStrike">
              <a:solidFill>
                <a:sysClr val="windowText" lastClr="000000"/>
              </a:solidFill>
              <a:effectLst/>
              <a:latin typeface="+mn-lt"/>
              <a:ea typeface="+mn-ea"/>
              <a:cs typeface="+mn-cs"/>
            </a:rPr>
            <a:t>Please refer to full guidance</a:t>
          </a:r>
          <a:r>
            <a:rPr lang="en-GB" sz="1100" b="0" i="0" u="none" strike="noStrike" baseline="0">
              <a:solidFill>
                <a:sysClr val="windowText" lastClr="000000"/>
              </a:solidFill>
              <a:effectLst/>
              <a:latin typeface="+mn-lt"/>
              <a:ea typeface="+mn-ea"/>
              <a:cs typeface="+mn-cs"/>
            </a:rPr>
            <a:t> notes at </a:t>
          </a:r>
          <a:r>
            <a:rPr lang="en-GB" sz="1100" b="1" i="0" u="none" strike="noStrike" baseline="0">
              <a:solidFill>
                <a:sysClr val="windowText" lastClr="000000"/>
              </a:solidFill>
              <a:effectLst/>
              <a:latin typeface="+mn-lt"/>
              <a:ea typeface="+mn-ea"/>
              <a:cs typeface="+mn-cs"/>
            </a:rPr>
            <a:t>https://www.ukri.org/files/funding/oa/oa-reporting-guidance-2017-18-pdf/ </a:t>
          </a:r>
          <a:r>
            <a:rPr lang="en-GB" sz="1100" b="0" i="0" u="none" strike="noStrike" baseline="0">
              <a:solidFill>
                <a:sysClr val="windowText" lastClr="000000"/>
              </a:solidFill>
              <a:effectLst/>
              <a:latin typeface="+mn-lt"/>
              <a:ea typeface="+mn-ea"/>
              <a:cs typeface="+mn-cs"/>
            </a:rPr>
            <a:t>before  completing this form.</a:t>
          </a:r>
          <a:endParaRPr lang="en-GB" sz="1100" b="0" i="0" u="none" strike="noStrike">
            <a:solidFill>
              <a:sysClr val="windowText" lastClr="000000"/>
            </a:solidFill>
            <a:effectLst/>
            <a:latin typeface="+mn-lt"/>
            <a:ea typeface="+mn-ea"/>
            <a:cs typeface="+mn-cs"/>
          </a:endParaRPr>
        </a:p>
        <a:p>
          <a:endParaRPr lang="en-GB"/>
        </a:p>
      </xdr:txBody>
    </xdr:sp>
    <xdr:clientData/>
  </xdr:twoCellAnchor>
  <xdr:twoCellAnchor>
    <xdr:from>
      <xdr:col>3</xdr:col>
      <xdr:colOff>68792</xdr:colOff>
      <xdr:row>38</xdr:row>
      <xdr:rowOff>169333</xdr:rowOff>
    </xdr:from>
    <xdr:to>
      <xdr:col>7</xdr:col>
      <xdr:colOff>1268942</xdr:colOff>
      <xdr:row>54</xdr:row>
      <xdr:rowOff>158750</xdr:rowOff>
    </xdr:to>
    <xdr:sp macro="" textlink="" fLocksText="0">
      <xdr:nvSpPr>
        <xdr:cNvPr id="3" name="TextBox 2" descr="Comment box for users">
          <a:extLst>
            <a:ext uri="{FF2B5EF4-FFF2-40B4-BE49-F238E27FC236}">
              <a16:creationId xmlns:a16="http://schemas.microsoft.com/office/drawing/2014/main" id="{00000000-0008-0000-0400-000003000000}"/>
            </a:ext>
          </a:extLst>
        </xdr:cNvPr>
        <xdr:cNvSpPr txBox="1"/>
      </xdr:nvSpPr>
      <xdr:spPr>
        <a:xfrm>
          <a:off x="6503459" y="7979833"/>
          <a:ext cx="5973233" cy="3090334"/>
        </a:xfrm>
        <a:prstGeom prst="rect">
          <a:avLst/>
        </a:prstGeom>
        <a:solidFill>
          <a:schemeClr val="accent4">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GB" sz="1100" i="1">
            <a:solidFill>
              <a:srgbClr val="C00000"/>
            </a:solidFill>
          </a:endParaRPr>
        </a:p>
      </xdr:txBody>
    </xdr:sp>
    <xdr:clientData fLocksWithSheet="0"/>
  </xdr:twoCellAnchor>
</xdr:wsDr>
</file>

<file path=xl/persons/person.xml><?xml version="1.0" encoding="utf-8"?>
<personList xmlns="http://schemas.microsoft.com/office/spreadsheetml/2018/threadedcomments" xmlns:x="http://schemas.openxmlformats.org/spreadsheetml/2006/main">
  <person displayName="Nicki Clarkson" id="{D8FDFC92-95BF-4E2A-8B77-5BDBFE8F7331}" userId="nsc@soton.ac.uk" providerId="PeoplePicker"/>
  <person displayName="Nicki Clarkson" id="{673C57A6-2591-44DA-B6E8-AC8D9D84E0BE}" userId="S::nsc@soton.ac.uk::eb836205-990d-422d-bbb1-c6dab3fa336d" providerId="AD"/>
  <person displayName="Steven Vidovic" id="{ED1CF821-9A39-4F69-8EDF-C0F505CE886D}" userId="S::suv1n18@soton.ac.uk::ad4a58dc-ae6e-4e99-8665-0a0e558f2f45"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1000000}" name="Table14" displayName="Table14" ref="B48:C55" totalsRowShown="0" headerRowDxfId="96" dataDxfId="95" tableBorderDxfId="94">
  <autoFilter ref="B48:C55" xr:uid="{00000000-0009-0000-0100-000003000000}"/>
  <tableColumns count="2">
    <tableColumn id="1" xr3:uid="{00000000-0010-0000-0100-000001000000}" name="Other OA costs     " dataDxfId="93" dataCellStyle="Normal 3 3 3"/>
    <tableColumn id="2" xr3:uid="{00000000-0010-0000-0100-000002000000}" name="Amount" dataDxfId="92" dataCellStyle="Normal 3 3 3"/>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apc" displayName="apc" ref="A4:AR409" totalsRowShown="0" headerRowDxfId="91" dataDxfId="90" totalsRowDxfId="88" tableBorderDxfId="89">
  <autoFilter ref="A4:AR409" xr:uid="{00000000-000C-0000-FFFF-FFFF00000000}">
    <filterColumn colId="0">
      <filters>
        <dateGroupItem year="2023" month="1" dateTimeGrouping="month"/>
        <dateGroupItem year="2023" month="2" dateTimeGrouping="month"/>
        <dateGroupItem year="2023" month="3" dateTimeGrouping="month"/>
        <dateGroupItem year="2022" dateTimeGrouping="year"/>
        <dateGroupItem year="2021" dateTimeGrouping="year"/>
      </filters>
    </filterColumn>
  </autoFilter>
  <tableColumns count="44">
    <tableColumn id="1" xr3:uid="{00000000-0010-0000-0000-000001000000}" name="Date of acceptance" dataDxfId="87" totalsRowDxfId="86"/>
    <tableColumn id="2" xr3:uid="{00000000-0010-0000-0000-000002000000}" name="PubMed ID" dataDxfId="85" totalsRowDxfId="84"/>
    <tableColumn id="3" xr3:uid="{00000000-0010-0000-0000-000003000000}" name="DOI" dataDxfId="83" totalsRowDxfId="82"/>
    <tableColumn id="4" xr3:uid="{00000000-0010-0000-0000-000004000000}" name="Publisher" dataDxfId="81" totalsRowDxfId="80"/>
    <tableColumn id="5" xr3:uid="{00000000-0010-0000-0000-000005000000}" name="Journal" dataDxfId="79" totalsRowDxfId="78"/>
    <tableColumn id="6" xr3:uid="{00000000-0010-0000-0000-000006000000}" name="E-ISSN" dataDxfId="77" totalsRowDxfId="76"/>
    <tableColumn id="7" xr3:uid="{00000000-0010-0000-0000-000007000000}" name="Type of publication" dataDxfId="75" totalsRowDxfId="74"/>
    <tableColumn id="8" xr3:uid="{00000000-0010-0000-0000-000008000000}" name="Article title" dataDxfId="73" totalsRowDxfId="72"/>
    <tableColumn id="9" xr3:uid="{00000000-0010-0000-0000-000009000000}" name="Date of publication" dataDxfId="71" totalsRowDxfId="70"/>
    <tableColumn id="13" xr3:uid="{00000000-0010-0000-0000-00000D000000}" name="Funder of research (1)" dataDxfId="69" totalsRowDxfId="68"/>
    <tableColumn id="14" xr3:uid="{00000000-0010-0000-0000-00000E000000}" name="Grant ID (1)" dataDxfId="67" totalsRowDxfId="66"/>
    <tableColumn id="15" xr3:uid="{00000000-0010-0000-0000-00000F000000}" name="Funder of research (2)" dataDxfId="65" totalsRowDxfId="64"/>
    <tableColumn id="16" xr3:uid="{00000000-0010-0000-0000-000010000000}" name="Grant ID (2)" dataDxfId="63" totalsRowDxfId="62"/>
    <tableColumn id="17" xr3:uid="{00000000-0010-0000-0000-000011000000}" name="Funder of research (3)" dataDxfId="61" totalsRowDxfId="60"/>
    <tableColumn id="18" xr3:uid="{00000000-0010-0000-0000-000012000000}" name="Grant ID (3)" dataDxfId="59" totalsRowDxfId="58"/>
    <tableColumn id="19" xr3:uid="{00000000-0010-0000-0000-000013000000}" name="Date of APC payment" dataDxfId="57" totalsRowDxfId="56"/>
    <tableColumn id="20" xr3:uid="{00000000-0010-0000-0000-000014000000}" name="APC paid (actual currency) excluding VAT" dataDxfId="55" totalsRowDxfId="54"/>
    <tableColumn id="21" xr3:uid="{00000000-0010-0000-0000-000015000000}" name="Currency of APC" dataDxfId="53" totalsRowDxfId="52"/>
    <tableColumn id="22" xr3:uid="{00000000-0010-0000-0000-000016000000}" name="APC paid (£) including VAT if charged" dataDxfId="51" totalsRowDxfId="50"/>
    <tableColumn id="23" xr3:uid="{00000000-0010-0000-0000-000017000000}" name="Additional publication costs (£)" dataDxfId="49" totalsRowDxfId="48"/>
    <tableColumn id="34" xr3:uid="{430B7142-4C9E-4985-8B45-421173AE68FB}" name="Fund that APC is paid from (1)" dataDxfId="47" totalsRowDxfId="46"/>
    <tableColumn id="33" xr3:uid="{B75F3085-FFEB-4A42-97D6-37AE8C97C361}" name="Fund that APC is paid from (2)" dataDxfId="45" totalsRowDxfId="44"/>
    <tableColumn id="32" xr3:uid="{A61F42A4-E657-4D52-97F5-FA4AFAFA117F}" name="Fund that APC is paid from (3)" dataDxfId="43" totalsRowDxfId="42"/>
    <tableColumn id="25" xr3:uid="{00000000-0010-0000-0000-000019000000}" name="Amount of APC charged to Wellcome grant (including VAT if charged) in £" dataDxfId="41" totalsRowDxfId="40"/>
    <tableColumn id="30" xr3:uid="{36773642-6544-492D-B517-6EA6A3AFDEFA}" name="Amount of APC charged to CRUK grant (including VAT if charged) in £" dataDxfId="39" totalsRowDxfId="38"/>
    <tableColumn id="29" xr3:uid="{31C34CBD-6B13-47EA-939E-37021D795BA8}" name="Amount of APC charged to BHF grant (including VAT if charged) in £" dataDxfId="37" totalsRowDxfId="36"/>
    <tableColumn id="26" xr3:uid="{00000000-0010-0000-0000-00001A000000}" name="Amount of APC charged to RCUK OA fund (including VAT if charged) in £" dataDxfId="35" totalsRowDxfId="34"/>
    <tableColumn id="37" xr3:uid="{A6D5577C-F13E-41AD-856C-DE614A0BD627}" name="Amount of APC charged to institutional budgets" dataDxfId="33" totalsRowDxfId="32"/>
    <tableColumn id="36" xr3:uid="{C4F94007-66AA-4C3C-A246-BDA1CC0D6858}" name="Discounts, memberships &amp; pre-payment agreements" dataDxfId="31" totalsRowDxfId="30"/>
    <tableColumn id="35" xr3:uid="{1944226D-DD0A-42BE-A2C4-80047D73CCAF}" name="Transitional Agreement article published under" dataDxfId="29" totalsRowDxfId="28"/>
    <tableColumn id="27" xr3:uid="{00000000-0010-0000-0000-00001B000000}" name="Licence" dataDxfId="27" totalsRowDxfId="26"/>
    <tableColumn id="10" xr3:uid="{9D873A85-2C2A-40B3-AB04-182420FF13F4}" name="Date Invoice Received" dataDxfId="25" totalsRowDxfId="24"/>
    <tableColumn id="11" xr3:uid="{B4A7B50F-7720-4310-ACA8-49F95495084A}" name="Invoice Number" dataDxfId="23" totalsRowDxfId="22"/>
    <tableColumn id="12" xr3:uid="{EF67F28B-288F-4E82-AD82-E0D7DA8A7ACA}" name="Sub-Project Code" dataDxfId="21" totalsRowDxfId="20"/>
    <tableColumn id="24" xr3:uid="{4E8F313C-886F-4A5E-8FB8-A9DFBEB60518}" name="Supplier ID No" dataDxfId="19" totalsRowDxfId="18"/>
    <tableColumn id="31" xr3:uid="{30EDF592-1830-4E09-BB7C-587D9FF9DB69}" name="Agresso P/O raised date/Pre-payment email" dataDxfId="17" totalsRowDxfId="16"/>
    <tableColumn id="38" xr3:uid="{757111CE-CFAE-40F6-B3C9-CE37C927B51C}" name="Agresso P/O Requisition No" dataDxfId="15" totalsRowDxfId="14"/>
    <tableColumn id="39" xr3:uid="{C9CE8067-64ED-43DC-BD30-6AC028EBDAB9}" name="P/O No" dataDxfId="13" totalsRowDxfId="12"/>
    <tableColumn id="40" xr3:uid="{46D0C422-D12D-4C9B-B597-85917C749E41}" name="VAT code" dataDxfId="11" totalsRowDxfId="10"/>
    <tableColumn id="41" xr3:uid="{9A4B4A30-4E73-47C6-804A-DDEFE05D4793}" name="Date Invoice/PO to Finance" dataDxfId="9" totalsRowDxfId="8"/>
    <tableColumn id="42" xr3:uid="{FA7ED711-C43F-448B-928F-7FE2531D7199}" name="Date Invoice Paid" dataDxfId="7" totalsRowDxfId="6"/>
    <tableColumn id="43" xr3:uid="{8F977496-3265-48F0-8D43-BBA680D8CD26}" name="Committed funds" dataDxfId="5" totalsRowDxfId="4"/>
    <tableColumn id="44" xr3:uid="{287E20B5-5C87-4EF5-B719-E1CEAD3D510E}" name="Spent funds" dataDxfId="3" totalsRowDxfId="2"/>
    <tableColumn id="45" xr3:uid="{187DA365-C40E-4196-84C5-D950098431D8}" name="Bank charges" dataDxfId="1" totalsRowDxfId="0"/>
  </tableColumns>
  <tableStyleInfo name="TableStyleLight9" showFirstColumn="0"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D6" dT="2023-06-02T16:41:53.38" personId="{ED1CF821-9A39-4F69-8EDF-C0F505CE886D}" id="{04B51DCE-A7B2-4C9A-82C2-83082D56E4EA}">
    <text xml:space="preserve">TN51843113 - can we charge this @Nicki Clarkson </text>
    <mentions>
      <mention mentionpersonId="{D8FDFC92-95BF-4E2A-8B77-5BDBFE8F7331}" mentionId="{9A8C6701-FFA1-4FB6-AF80-14D4888CA103}" startIndex="32" length="15"/>
    </mentions>
  </threadedComment>
  <threadedComment ref="D6" dT="2023-06-05T10:46:19.95" personId="{673C57A6-2591-44DA-B6E8-AC8D9D84E0BE}" id="{009B894D-CACC-40B6-8E79-2545C51CBA46}" parentId="{04B51DCE-A7B2-4C9A-82C2-83082D56E4EA}">
    <text>Yes: not charged to UKRI in 21-22, and there were 12 UKRI articles included in the ACS agreement accepted 1/4/22-31/3/23 with a list APC of 4000 USD each</text>
  </threadedComment>
  <threadedComment ref="D7" dT="2023-06-02T16:49:49.54" personId="{ED1CF821-9A39-4F69-8EDF-C0F505CE886D}" id="{AB5BECE0-3538-4EEC-A173-ED0E85FFEA55}">
    <text>TN51881266 8963.22</text>
  </threadedComment>
  <threadedComment ref="D29" dT="2023-06-09T16:33:05.58" personId="{ED1CF821-9A39-4F69-8EDF-C0F505CE886D}" id="{2EF1F7B9-376D-4151-BEEB-49DF382F98FF}">
    <text>TN 51867919 25818.25 + 5,163.65</text>
  </threadedComment>
  <threadedComment ref="D29" dT="2023-06-09T16:36:19.82" personId="{ED1CF821-9A39-4F69-8EDF-C0F505CE886D}" id="{F5E2E836-AAB2-4E55-915E-9021EBB6E1CA}" parentId="{2EF1F7B9-376D-4151-BEEB-49DF382F98FF}">
    <text>@Nicki Clarkson could you double check on CCC that we have had no Q1 23 articles through the agreement, please?</text>
    <mentions>
      <mention mentionpersonId="{D8FDFC92-95BF-4E2A-8B77-5BDBFE8F7331}" mentionId="{0F8C4B09-119C-4037-9834-1FE5F7282E4B}" startIndex="0" length="15"/>
    </mentions>
  </threadedComment>
  <threadedComment ref="D32" dT="2023-06-02T16:35:50.91" personId="{ED1CF821-9A39-4F69-8EDF-C0F505CE886D}" id="{0DE8CAA7-6EC9-4471-9221-BCA66228AA82}">
    <text>TN51897810</text>
  </threadedComment>
  <threadedComment ref="D32" dT="2023-06-12T08:32:23.13" personId="{ED1CF821-9A39-4F69-8EDF-C0F505CE886D}" id="{519A4A8A-034D-4479-A71F-D3277D4EA256}" parentId="{0DE8CAA7-6EC9-4471-9221-BCA66228AA82}">
    <text>= Q1+2+3+4 VAT less CRUK</text>
  </threadedComment>
  <threadedComment ref="D33" dT="2023-06-02T16:08:16.82" personId="{ED1CF821-9A39-4F69-8EDF-C0F505CE886D}" id="{802150F1-306C-4946-A638-C0274E67AD8C}">
    <text>134,254.35 +26890.87 TN51872415</text>
  </threadedComment>
  <threadedComment ref="D33" dT="2023-06-12T08:33:04.10" personId="{ED1CF821-9A39-4F69-8EDF-C0F505CE886D}" id="{3CFF9A32-D937-45DE-9921-BD603901CC51}" parentId="{802150F1-306C-4946-A638-C0274E67AD8C}">
    <text>= Q1 VAT</text>
  </threadedComment>
  <threadedComment ref="D48" dT="2023-06-09T22:15:27.77" personId="{ED1CF821-9A39-4F69-8EDF-C0F505CE886D}" id="{3D971A38-83BA-43CE-87C5-E5BE49003E54}">
    <text>£1,957.00 + £391.40</text>
  </threadedComment>
  <threadedComment ref="D52" dT="2023-06-09T21:54:46.24" personId="{ED1CF821-9A39-4F69-8EDF-C0F505CE886D}" id="{7BBAF049-DF69-4D65-AD88-39031A843F7C}">
    <text>9,420.01 1,884.00 £ 11,304.01</text>
  </threadedComment>
  <threadedComment ref="D67" dT="2023-06-12T13:15:36.81" personId="{ED1CF821-9A39-4F69-8EDF-C0F505CE886D}" id="{84E85A7A-6AF8-430B-B2BB-C488C5717104}">
    <text>KH: 969 + 223.80</text>
  </threadedComment>
  <threadedComment ref="D68" dT="2023-06-02T16:44:32.13" personId="{ED1CF821-9A39-4F69-8EDF-C0F505CE886D}" id="{B5C93019-FD96-4FB5-8998-CBD3EE999CB5}">
    <text xml:space="preserve">60999.07 + 10166.51 TN51848268 how were we going to charge Optica @Nicki Clarkson </text>
    <mentions>
      <mention mentionpersonId="{D8FDFC92-95BF-4E2A-8B77-5BDBFE8F7331}" mentionId="{C501D61F-ABE9-4BAD-8B37-C456777D970D}" startIndex="66" length="15"/>
    </mentions>
  </threadedComment>
  <threadedComment ref="D68" dT="2023-06-05T10:21:43.95" personId="{673C57A6-2591-44DA-B6E8-AC8D9D84E0BE}" id="{F930FF7F-1BA5-4C01-AD48-B1C5E8E3406B}" parentId="{B5C93019-FD96-4FB5-8998-CBD3EE999CB5}">
    <text>In your own words on 2/8/22 "Because the publishing contribution was calculated on 100% UKRI outputs, we have decided we can charge the publishing contribution back to UKRI entirely."</text>
  </threadedComment>
  <threadedComment ref="D69" dT="2023-06-02T16:48:33.04" personId="{ED1CF821-9A39-4F69-8EDF-C0F505CE886D}" id="{9E80C107-DAC6-44E4-88EC-394541433C28}">
    <text>82147.21 + 13691.20 TN51889382</text>
  </threadedComment>
  <threadedComment ref="D71" dT="2023-06-02T16:28:43.83" personId="{ED1CF821-9A39-4F69-8EDF-C0F505CE886D}" id="{31F1311D-F51D-4D6C-954F-322B585FB6BE}">
    <text>22,014.64 (inc VAT) TN51812456</text>
  </threadedComment>
  <threadedComment ref="D72" dT="2023-06-02T16:51:37.19" personId="{ED1CF821-9A39-4F69-8EDF-C0F505CE886D}" id="{78976246-5E70-4F3B-A4E7-BD1073AD57BF}">
    <text>23335.51 (inc. VAT) TN51879192</text>
  </threadedComment>
  <threadedComment ref="D74" dT="2023-06-02T16:25:33.06" personId="{ED1CF821-9A39-4F69-8EDF-C0F505CE886D}" id="{E5A12197-A5C2-477C-8311-D9C273966F76}">
    <text>6645.85 + 1107.64 TN51809805</text>
  </threadedComment>
  <threadedComment ref="D75" dT="2023-06-06T14:01:35.19" personId="{ED1CF821-9A39-4F69-8EDF-C0F505CE886D}" id="{5460D7AA-F8EE-4C0A-B80D-7D1FEC6BCC22}">
    <text>8006.34 + 1334.39 TN 51878607</text>
  </threadedComment>
  <threadedComment ref="D94" dT="2023-06-09T21:16:30.20" personId="{ED1CF821-9A39-4F69-8EDF-C0F505CE886D}" id="{1FC55AC0-FE8C-4BBC-A296-9EDC4B47F7BE}">
    <text>4305.13 + 861.03
max VAT</text>
  </threadedComment>
  <threadedComment ref="D97" dT="2023-06-02T16:38:33.79" personId="{ED1CF821-9A39-4F69-8EDF-C0F505CE886D}" id="{D4CB185A-F0B0-4ADE-8644-0F30B2AAF264}">
    <text>20,655.00 + 8,245.00 + VAT (34680) TN51894163</text>
  </threadedComment>
  <threadedComment ref="D98" dT="2023-06-06T13:51:48.33" personId="{ED1CF821-9A39-4F69-8EDF-C0F505CE886D}" id="{41A16252-6FE4-40CC-983A-45ACC7F566A3}">
    <text>25530 TN51879195 + Gold?</text>
  </threadedComment>
  <threadedComment ref="D103" dT="2023-06-12T13:19:45.01" personId="{ED1CF821-9A39-4F69-8EDF-C0F505CE886D}" id="{13ADD6B4-4A6E-4746-9F26-C4C890857D13}">
    <text>1040.35</text>
  </threadedComment>
  <threadedComment ref="D108" dT="2023-06-12T08:54:12.58" personId="{ED1CF821-9A39-4F69-8EDF-C0F505CE886D}" id="{E4A4CADB-1364-4877-8ED9-DDCBAFED8773}">
    <text>€ 2,428 per article (71470 recorded) x 30 articles exchange rate calculated on oanda</text>
  </threadedComment>
  <threadedComment ref="D111" dT="2023-06-06T13:57:50.15" personId="{ED1CF821-9A39-4F69-8EDF-C0F505CE886D}" id="{54F89AAF-07E5-4C69-898C-D8F6EA8CCA41}">
    <text>8037.60 06/22 TN56228344</text>
  </threadedComment>
  <threadedComment ref="D111" dT="2023-06-06T14:41:52.60" personId="{ED1CF821-9A39-4F69-8EDF-C0F505CE886D}" id="{6BDA8FD5-4504-42D2-8C9D-B00E9D683B58}" parentId="{54F89AAF-07E5-4C69-898C-D8F6EA8CCA41}">
    <text>8983.20 12/22 TN56229628</text>
  </threadedComment>
  <threadedComment ref="D111" dT="2023-06-12T08:58:55.61" personId="{ED1CF821-9A39-4F69-8EDF-C0F505CE886D}" id="{D6EC17DC-FE91-4E78-8C5F-A8C4492BA588}" parentId="{54F89AAF-07E5-4C69-898C-D8F6EA8CCA41}">
    <text xml:space="preserve">Charge up to 22075
</text>
  </threadedComment>
  <threadedComment ref="D111" dT="2023-06-12T09:09:11.89" personId="{ED1CF821-9A39-4F69-8EDF-C0F505CE886D}" id="{478AA2A9-4BFD-46D9-9ADD-2FAF4D809A5F}" parentId="{54F89AAF-07E5-4C69-898C-D8F6EA8CCA41}">
    <text>Q4 8,983.20</text>
  </threadedComment>
  <threadedComment ref="D111" dT="2023-06-12T09:11:09.85" personId="{ED1CF821-9A39-4F69-8EDF-C0F505CE886D}" id="{973537E0-265F-4448-9FCF-6E37A560E799}" parentId="{54F89AAF-07E5-4C69-898C-D8F6EA8CCA41}">
    <text>Q2 8037.60</text>
  </threadedComment>
  <threadedComment ref="D111" dT="2023-06-12T09:16:01.91" personId="{ED1CF821-9A39-4F69-8EDF-C0F505CE886D}" id="{B0FD68BA-470B-4298-BA57-B8FCEF65759B}" parentId="{54F89AAF-07E5-4C69-898C-D8F6EA8CCA41}">
    <text>Q3 8037.60</text>
  </threadedComment>
  <threadedComment ref="D111" dT="2023-06-12T09:16:09.24" personId="{ED1CF821-9A39-4F69-8EDF-C0F505CE886D}" id="{4199F58C-ECDF-4518-A17B-67EF2850C8FE}" parentId="{54F89AAF-07E5-4C69-898C-D8F6EA8CCA41}">
    <text>25,058.4 total</text>
  </threadedComment>
  <threadedComment ref="D112" dT="2023-06-12T09:00:14.40" personId="{ED1CF821-9A39-4F69-8EDF-C0F505CE886D}" id="{06797FE0-E3B8-4A2C-9AAC-169EF8A92A7C}">
    <text>Charge up to 11330</text>
  </threadedComment>
  <threadedComment ref="D112" dT="2023-06-12T09:05:49.11" personId="{ED1CF821-9A39-4F69-8EDF-C0F505CE886D}" id="{3DA1EFD4-3B1B-4D10-9F13-EF7F51350E72}" parentId="{06797FE0-E3B8-4A2C-9AAC-169EF8A92A7C}">
    <text>Q1 10714</text>
  </threadedComment>
  <threadedComment ref="D118" dT="2023-06-02T16:21:17.19" personId="{ED1CF821-9A39-4F69-8EDF-C0F505CE886D}" id="{2DA86FE5-0750-4468-85A5-EB57C77C36A3}">
    <text>47,330.63 x 2 + 18932.25 TN51807814</text>
  </threadedComment>
</ThreadedComments>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jisc-collections.ac.uk/Jisc-Monitor/APC-data-collection/Jisc-APC-template-FAQ/" TargetMode="External"/><Relationship Id="rId1" Type="http://schemas.openxmlformats.org/officeDocument/2006/relationships/hyperlink" Target="https://www.jisc-collections.ac.uk/Jisc-Monitor/APC-data-collection/"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hyperlink" Target="https://wellcome.org/grant-funding/wellcome-and-coaf-open-access-spend-201819" TargetMode="External"/><Relationship Id="rId2" Type="http://schemas.openxmlformats.org/officeDocument/2006/relationships/hyperlink" Target="https://wellcome.org/grant-funding/guidance/open-access-guidance/wellcome-and-coaf-open-access-spend-201718" TargetMode="External"/><Relationship Id="rId1" Type="http://schemas.openxmlformats.org/officeDocument/2006/relationships/hyperlink" Target="https://wellcome.org/grant-funding/wellcome-and-coaf-open-access-spend-201617" TargetMode="External"/><Relationship Id="rId6" Type="http://schemas.openxmlformats.org/officeDocument/2006/relationships/printerSettings" Target="../printerSettings/printerSettings2.bin"/><Relationship Id="rId5" Type="http://schemas.openxmlformats.org/officeDocument/2006/relationships/hyperlink" Target="https://wellcome.org/grant-funding/guidance/open-access-guidance/wellcome-and-coaf-open-access-spend-201718" TargetMode="External"/><Relationship Id="rId4" Type="http://schemas.openxmlformats.org/officeDocument/2006/relationships/hyperlink" Target="https://wellcome.org/grant-funding/wellcome-and-coaf-open-access-spend-201819"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1.v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6"/>
  <sheetViews>
    <sheetView zoomScaleNormal="100" workbookViewId="0"/>
  </sheetViews>
  <sheetFormatPr defaultRowHeight="15.75" customHeight="1" x14ac:dyDescent="0.25"/>
  <cols>
    <col min="1" max="1" width="83.6328125" customWidth="1"/>
    <col min="2" max="2" width="46.6328125" customWidth="1"/>
    <col min="3" max="3" width="77" bestFit="1" customWidth="1"/>
  </cols>
  <sheetData>
    <row r="1" spans="1:4" ht="30" customHeight="1" x14ac:dyDescent="0.3">
      <c r="A1" s="76" t="s">
        <v>0</v>
      </c>
      <c r="B1" s="77"/>
      <c r="C1" s="78"/>
      <c r="D1" s="3"/>
    </row>
    <row r="2" spans="1:4" ht="35.75" customHeight="1" x14ac:dyDescent="0.25">
      <c r="A2" s="159" t="s">
        <v>1</v>
      </c>
      <c r="B2" s="160"/>
      <c r="C2" s="4" t="s">
        <v>2</v>
      </c>
    </row>
    <row r="3" spans="1:4" ht="49.5" customHeight="1" x14ac:dyDescent="0.25">
      <c r="A3" s="161" t="s">
        <v>3</v>
      </c>
      <c r="C3" s="5" t="s">
        <v>4</v>
      </c>
      <c r="D3" s="3"/>
    </row>
    <row r="4" spans="1:4" ht="63" customHeight="1" x14ac:dyDescent="0.25">
      <c r="A4" s="162" t="s">
        <v>5</v>
      </c>
      <c r="B4" s="163"/>
      <c r="C4" s="164"/>
      <c r="D4" s="3"/>
    </row>
    <row r="5" spans="1:4" ht="53.75" customHeight="1" x14ac:dyDescent="0.25">
      <c r="A5" s="70" t="s">
        <v>6</v>
      </c>
      <c r="B5" s="71"/>
      <c r="C5" s="72"/>
      <c r="D5" s="3"/>
    </row>
    <row r="6" spans="1:4" ht="51" customHeight="1" x14ac:dyDescent="0.25">
      <c r="A6" s="73" t="s">
        <v>7</v>
      </c>
      <c r="B6" s="74"/>
      <c r="C6" s="75"/>
      <c r="D6" s="3"/>
    </row>
  </sheetData>
  <hyperlinks>
    <hyperlink ref="C2" r:id="rId1" xr:uid="{00000000-0004-0000-0000-000000000000}"/>
    <hyperlink ref="C3" r:id="rId2" xr:uid="{00000000-0004-0000-0000-000001000000}"/>
  </hyperlinks>
  <pageMargins left="0.7" right="0.7" top="0.75" bottom="0.75" header="0.3" footer="0.3"/>
  <pageSetup paperSize="9" orientation="portrait"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56E383-BF73-4F79-8A7B-58F9D66DA908}">
  <dimension ref="A1:Q48"/>
  <sheetViews>
    <sheetView workbookViewId="0"/>
  </sheetViews>
  <sheetFormatPr defaultRowHeight="12.5" x14ac:dyDescent="0.25"/>
  <cols>
    <col min="2" max="2" width="5.36328125" customWidth="1"/>
    <col min="3" max="3" width="4.36328125" customWidth="1"/>
    <col min="4" max="4" width="106.6328125" customWidth="1"/>
    <col min="5" max="5" width="15.6328125" customWidth="1"/>
    <col min="6" max="6" width="21.6328125" customWidth="1"/>
  </cols>
  <sheetData>
    <row r="1" spans="1:17" ht="14" x14ac:dyDescent="0.3">
      <c r="A1" s="108"/>
      <c r="B1" s="108"/>
      <c r="C1" s="107"/>
      <c r="D1" s="107"/>
      <c r="E1" s="107"/>
      <c r="F1" s="108"/>
      <c r="G1" s="108"/>
      <c r="H1" s="108"/>
      <c r="I1" s="108"/>
      <c r="J1" s="108"/>
      <c r="K1" s="108"/>
      <c r="L1" s="108"/>
      <c r="M1" s="108"/>
      <c r="N1" s="108"/>
      <c r="O1" s="108"/>
      <c r="P1" s="108"/>
      <c r="Q1" s="108"/>
    </row>
    <row r="2" spans="1:17" ht="18" customHeight="1" x14ac:dyDescent="0.25">
      <c r="A2" s="108"/>
      <c r="B2" s="351" t="s">
        <v>8</v>
      </c>
      <c r="C2" s="352"/>
      <c r="D2" s="352"/>
      <c r="E2" s="352"/>
      <c r="F2" s="352"/>
      <c r="G2" s="352"/>
      <c r="H2" s="352"/>
      <c r="I2" s="352"/>
      <c r="J2" s="108"/>
      <c r="K2" s="108"/>
      <c r="L2" s="108"/>
      <c r="M2" s="108"/>
      <c r="N2" s="108"/>
      <c r="O2" s="108"/>
      <c r="P2" s="108"/>
      <c r="Q2" s="108"/>
    </row>
    <row r="3" spans="1:17" s="106" customFormat="1" ht="17.25" customHeight="1" x14ac:dyDescent="0.3">
      <c r="A3" s="107"/>
      <c r="B3" s="352"/>
      <c r="C3" s="352"/>
      <c r="D3" s="352"/>
      <c r="E3" s="352"/>
      <c r="F3" s="352"/>
      <c r="G3" s="352"/>
      <c r="H3" s="352"/>
      <c r="I3" s="352"/>
      <c r="J3" s="107"/>
      <c r="K3" s="107"/>
      <c r="L3" s="107"/>
      <c r="M3" s="107"/>
      <c r="N3" s="107"/>
      <c r="O3" s="107"/>
      <c r="P3" s="107"/>
      <c r="Q3" s="107"/>
    </row>
    <row r="4" spans="1:17" s="106" customFormat="1" ht="14" x14ac:dyDescent="0.3">
      <c r="A4" s="107"/>
      <c r="B4" s="107"/>
      <c r="C4" s="107"/>
      <c r="D4" s="107"/>
      <c r="E4" s="107"/>
      <c r="F4" s="107"/>
      <c r="G4" s="107"/>
      <c r="H4" s="107"/>
      <c r="I4" s="107"/>
      <c r="J4" s="107"/>
      <c r="K4" s="107"/>
      <c r="L4" s="107"/>
      <c r="M4" s="107"/>
      <c r="N4" s="107"/>
      <c r="O4" s="107"/>
      <c r="P4" s="107"/>
      <c r="Q4" s="107"/>
    </row>
    <row r="5" spans="1:17" s="106" customFormat="1" ht="30.65" customHeight="1" x14ac:dyDescent="0.3">
      <c r="A5" s="107"/>
      <c r="B5" s="353" t="s">
        <v>9</v>
      </c>
      <c r="C5" s="354"/>
      <c r="D5" s="354"/>
      <c r="E5" s="354"/>
      <c r="F5" s="354"/>
      <c r="G5" s="354"/>
      <c r="H5" s="354"/>
      <c r="I5" s="354"/>
      <c r="J5" s="107"/>
      <c r="K5" s="107"/>
      <c r="L5" s="107"/>
      <c r="M5" s="107"/>
      <c r="N5" s="107"/>
      <c r="O5" s="107"/>
      <c r="P5" s="107"/>
      <c r="Q5" s="107"/>
    </row>
    <row r="6" spans="1:17" s="106" customFormat="1" ht="14" x14ac:dyDescent="0.3">
      <c r="A6" s="107"/>
      <c r="B6" s="107"/>
      <c r="C6" s="107"/>
      <c r="D6" s="107"/>
      <c r="E6" s="107"/>
      <c r="F6" s="107"/>
      <c r="G6" s="107"/>
      <c r="H6" s="107"/>
      <c r="I6" s="107"/>
      <c r="J6" s="107"/>
      <c r="K6" s="107"/>
      <c r="L6" s="107"/>
      <c r="M6" s="107"/>
      <c r="N6" s="107"/>
      <c r="O6" s="107"/>
      <c r="P6" s="107"/>
      <c r="Q6" s="107"/>
    </row>
    <row r="7" spans="1:17" s="106" customFormat="1" ht="9.5" customHeight="1" x14ac:dyDescent="0.3">
      <c r="A7" s="107"/>
      <c r="B7" s="109"/>
      <c r="C7" s="110"/>
      <c r="D7" s="110"/>
      <c r="E7" s="110"/>
      <c r="F7" s="110"/>
      <c r="G7" s="110"/>
      <c r="H7" s="110"/>
      <c r="I7" s="111"/>
      <c r="J7" s="107"/>
      <c r="K7" s="107"/>
      <c r="L7" s="107"/>
      <c r="M7" s="107"/>
      <c r="N7" s="107"/>
      <c r="O7" s="107"/>
      <c r="P7" s="107"/>
      <c r="Q7" s="107"/>
    </row>
    <row r="8" spans="1:17" s="106" customFormat="1" ht="14.5" x14ac:dyDescent="0.35">
      <c r="A8" s="107"/>
      <c r="B8" s="112"/>
      <c r="C8" s="363" t="s">
        <v>10</v>
      </c>
      <c r="D8" s="364"/>
      <c r="E8" s="364"/>
      <c r="F8" s="364"/>
      <c r="G8" s="113"/>
      <c r="H8" s="113"/>
      <c r="I8" s="138"/>
      <c r="J8" s="107"/>
      <c r="K8" s="153" t="s">
        <v>11</v>
      </c>
      <c r="L8" s="154"/>
      <c r="M8" s="154"/>
      <c r="N8" s="154"/>
      <c r="O8" s="154"/>
      <c r="P8" s="155"/>
      <c r="Q8" s="107"/>
    </row>
    <row r="9" spans="1:17" ht="14.5" x14ac:dyDescent="0.35">
      <c r="A9" s="108"/>
      <c r="B9" s="137"/>
      <c r="C9" s="123"/>
      <c r="D9" s="123"/>
      <c r="E9" s="123"/>
      <c r="F9" s="122"/>
      <c r="G9" s="114"/>
      <c r="H9" s="114"/>
      <c r="I9" s="115"/>
      <c r="J9" s="108"/>
      <c r="K9" s="355" t="s">
        <v>12</v>
      </c>
      <c r="L9" s="356"/>
      <c r="M9" s="356"/>
      <c r="N9" s="356"/>
      <c r="O9" s="356"/>
      <c r="P9" s="357"/>
      <c r="Q9" s="108"/>
    </row>
    <row r="10" spans="1:17" ht="14.5" x14ac:dyDescent="0.35">
      <c r="A10" s="108"/>
      <c r="B10" s="137"/>
      <c r="C10" s="146" t="s">
        <v>13</v>
      </c>
      <c r="D10" s="123"/>
      <c r="E10" s="123"/>
      <c r="F10" s="122"/>
      <c r="G10" s="114"/>
      <c r="H10" s="114"/>
      <c r="I10" s="115"/>
      <c r="J10" s="108"/>
      <c r="K10" s="358"/>
      <c r="L10" s="356"/>
      <c r="M10" s="356"/>
      <c r="N10" s="356"/>
      <c r="O10" s="356"/>
      <c r="P10" s="357"/>
      <c r="Q10" s="108"/>
    </row>
    <row r="11" spans="1:17" ht="14" x14ac:dyDescent="0.3">
      <c r="A11" s="108"/>
      <c r="B11" s="137"/>
      <c r="C11" s="113"/>
      <c r="D11" s="113"/>
      <c r="E11" s="113"/>
      <c r="F11" s="114"/>
      <c r="G11" s="114"/>
      <c r="H11" s="114"/>
      <c r="I11" s="115"/>
      <c r="J11" s="108"/>
      <c r="K11" s="358"/>
      <c r="L11" s="356"/>
      <c r="M11" s="356"/>
      <c r="N11" s="356"/>
      <c r="O11" s="356"/>
      <c r="P11" s="357"/>
      <c r="Q11" s="108"/>
    </row>
    <row r="12" spans="1:17" ht="14.5" x14ac:dyDescent="0.35">
      <c r="A12" s="108"/>
      <c r="B12" s="137"/>
      <c r="C12" s="114"/>
      <c r="D12" s="127" t="s">
        <v>14</v>
      </c>
      <c r="E12" s="145" t="s">
        <v>15</v>
      </c>
      <c r="F12" s="114"/>
      <c r="G12" s="114"/>
      <c r="H12" s="114"/>
      <c r="I12" s="115"/>
      <c r="J12" s="108"/>
      <c r="K12" s="359" t="s">
        <v>16</v>
      </c>
      <c r="L12" s="360"/>
      <c r="M12" s="360"/>
      <c r="N12" s="360"/>
      <c r="O12" s="360"/>
      <c r="P12" s="361"/>
      <c r="Q12" s="108"/>
    </row>
    <row r="13" spans="1:17" ht="14.5" x14ac:dyDescent="0.25">
      <c r="A13" s="108"/>
      <c r="B13" s="137"/>
      <c r="C13" s="128">
        <v>1</v>
      </c>
      <c r="D13" s="129" t="s">
        <v>17</v>
      </c>
      <c r="E13" s="131"/>
      <c r="F13" s="114"/>
      <c r="G13" s="114"/>
      <c r="H13" s="114"/>
      <c r="I13" s="115"/>
      <c r="J13" s="108"/>
      <c r="K13" s="362"/>
      <c r="L13" s="360"/>
      <c r="M13" s="360"/>
      <c r="N13" s="360"/>
      <c r="O13" s="360"/>
      <c r="P13" s="361"/>
      <c r="Q13" s="108"/>
    </row>
    <row r="14" spans="1:17" ht="14.5" x14ac:dyDescent="0.25">
      <c r="A14" s="108"/>
      <c r="B14" s="137"/>
      <c r="C14" s="130">
        <v>2</v>
      </c>
      <c r="D14" s="120" t="s">
        <v>18</v>
      </c>
      <c r="E14" s="131"/>
      <c r="F14" s="116"/>
      <c r="G14" s="114"/>
      <c r="H14" s="114"/>
      <c r="I14" s="115"/>
      <c r="J14" s="108"/>
      <c r="K14" s="359"/>
      <c r="L14" s="360"/>
      <c r="M14" s="360"/>
      <c r="N14" s="360"/>
      <c r="O14" s="360"/>
      <c r="P14" s="361"/>
      <c r="Q14" s="108"/>
    </row>
    <row r="15" spans="1:17" ht="21.9" customHeight="1" x14ac:dyDescent="0.25">
      <c r="A15" s="108"/>
      <c r="B15" s="137"/>
      <c r="C15" s="132">
        <v>3</v>
      </c>
      <c r="D15" s="133" t="s">
        <v>19</v>
      </c>
      <c r="E15" s="141">
        <f>E13*E14</f>
        <v>0</v>
      </c>
      <c r="F15" s="116" t="s">
        <v>20</v>
      </c>
      <c r="G15" s="114"/>
      <c r="H15" s="114"/>
      <c r="I15" s="115"/>
      <c r="J15" s="108"/>
      <c r="K15" s="362"/>
      <c r="L15" s="360"/>
      <c r="M15" s="360"/>
      <c r="N15" s="360"/>
      <c r="O15" s="360"/>
      <c r="P15" s="361"/>
      <c r="Q15" s="108"/>
    </row>
    <row r="16" spans="1:17" ht="24" customHeight="1" x14ac:dyDescent="0.35">
      <c r="A16" s="108"/>
      <c r="B16" s="137"/>
      <c r="C16" s="121"/>
      <c r="D16" s="126" t="s">
        <v>21</v>
      </c>
      <c r="E16" s="142" t="s">
        <v>15</v>
      </c>
      <c r="F16" s="125" t="s">
        <v>22</v>
      </c>
      <c r="G16" s="114"/>
      <c r="H16" s="114"/>
      <c r="I16" s="115"/>
      <c r="J16" s="108"/>
      <c r="K16" s="359" t="s">
        <v>23</v>
      </c>
      <c r="L16" s="360"/>
      <c r="M16" s="360"/>
      <c r="N16" s="360"/>
      <c r="O16" s="360"/>
      <c r="P16" s="361"/>
      <c r="Q16" s="108"/>
    </row>
    <row r="17" spans="1:17" ht="14.5" x14ac:dyDescent="0.35">
      <c r="A17" s="108"/>
      <c r="B17" s="137"/>
      <c r="C17" s="128">
        <v>4</v>
      </c>
      <c r="D17" s="134" t="s">
        <v>24</v>
      </c>
      <c r="E17" s="131"/>
      <c r="F17" s="124" t="s">
        <v>25</v>
      </c>
      <c r="G17" s="114"/>
      <c r="H17" s="114"/>
      <c r="I17" s="115"/>
      <c r="J17" s="108"/>
      <c r="K17" s="362"/>
      <c r="L17" s="360"/>
      <c r="M17" s="360"/>
      <c r="N17" s="360"/>
      <c r="O17" s="360"/>
      <c r="P17" s="361"/>
      <c r="Q17" s="108"/>
    </row>
    <row r="18" spans="1:17" ht="14.5" x14ac:dyDescent="0.35">
      <c r="A18" s="108"/>
      <c r="B18" s="137"/>
      <c r="C18" s="130">
        <v>5</v>
      </c>
      <c r="D18" s="119" t="s">
        <v>26</v>
      </c>
      <c r="E18" s="131"/>
      <c r="F18" s="124" t="s">
        <v>25</v>
      </c>
      <c r="G18" s="114"/>
      <c r="H18" s="114"/>
      <c r="I18" s="115"/>
      <c r="J18" s="108"/>
      <c r="K18" s="371" t="s">
        <v>27</v>
      </c>
      <c r="L18" s="372"/>
      <c r="M18" s="372"/>
      <c r="N18" s="372"/>
      <c r="O18" s="372"/>
      <c r="P18" s="373"/>
      <c r="Q18" s="108"/>
    </row>
    <row r="19" spans="1:17" ht="14.5" x14ac:dyDescent="0.35">
      <c r="A19" s="108"/>
      <c r="B19" s="137"/>
      <c r="C19" s="130">
        <v>6</v>
      </c>
      <c r="D19" s="119" t="s">
        <v>28</v>
      </c>
      <c r="E19" s="131"/>
      <c r="F19" s="124" t="s">
        <v>25</v>
      </c>
      <c r="G19" s="114"/>
      <c r="H19" s="114"/>
      <c r="I19" s="115"/>
      <c r="J19" s="108"/>
      <c r="K19" s="359"/>
      <c r="L19" s="372"/>
      <c r="M19" s="372"/>
      <c r="N19" s="372"/>
      <c r="O19" s="372"/>
      <c r="P19" s="373"/>
      <c r="Q19" s="108"/>
    </row>
    <row r="20" spans="1:17" ht="29" customHeight="1" x14ac:dyDescent="0.35">
      <c r="A20" s="108"/>
      <c r="B20" s="137"/>
      <c r="C20" s="130">
        <v>7</v>
      </c>
      <c r="D20" s="120" t="s">
        <v>29</v>
      </c>
      <c r="E20" s="135">
        <f>SUM(E17:E19)/3</f>
        <v>0</v>
      </c>
      <c r="F20" s="123" t="s">
        <v>30</v>
      </c>
      <c r="G20" s="114"/>
      <c r="H20" s="114"/>
      <c r="I20" s="115"/>
      <c r="J20" s="108"/>
      <c r="K20" s="374"/>
      <c r="L20" s="375"/>
      <c r="M20" s="375"/>
      <c r="N20" s="375"/>
      <c r="O20" s="375"/>
      <c r="P20" s="376"/>
      <c r="Q20" s="108"/>
    </row>
    <row r="21" spans="1:17" ht="14.5" x14ac:dyDescent="0.35">
      <c r="A21" s="108"/>
      <c r="B21" s="137"/>
      <c r="C21" s="130">
        <v>8</v>
      </c>
      <c r="D21" s="120" t="s">
        <v>31</v>
      </c>
      <c r="E21" s="136">
        <f>E20*E14</f>
        <v>0</v>
      </c>
      <c r="F21" s="123" t="s">
        <v>32</v>
      </c>
      <c r="G21" s="114"/>
      <c r="H21" s="114"/>
      <c r="I21" s="115"/>
      <c r="J21" s="108"/>
      <c r="K21" s="108"/>
      <c r="L21" s="108"/>
      <c r="M21" s="108"/>
      <c r="N21" s="108"/>
      <c r="O21" s="108"/>
      <c r="P21" s="108"/>
      <c r="Q21" s="108"/>
    </row>
    <row r="22" spans="1:17" ht="14.5" x14ac:dyDescent="0.35">
      <c r="A22" s="108"/>
      <c r="B22" s="137"/>
      <c r="C22" s="130">
        <v>9</v>
      </c>
      <c r="D22" s="120" t="s">
        <v>33</v>
      </c>
      <c r="E22" s="136">
        <f>E21*1.02</f>
        <v>0</v>
      </c>
      <c r="F22" s="123" t="s">
        <v>34</v>
      </c>
      <c r="G22" s="114"/>
      <c r="H22" s="114"/>
      <c r="I22" s="115"/>
      <c r="J22" s="108"/>
      <c r="K22" s="108"/>
      <c r="L22" s="108"/>
      <c r="M22" s="108"/>
      <c r="N22" s="108"/>
      <c r="O22" s="108"/>
      <c r="P22" s="108"/>
      <c r="Q22" s="108"/>
    </row>
    <row r="23" spans="1:17" ht="14.5" x14ac:dyDescent="0.35">
      <c r="A23" s="108"/>
      <c r="B23" s="137"/>
      <c r="C23" s="132">
        <v>10</v>
      </c>
      <c r="D23" s="133" t="s">
        <v>35</v>
      </c>
      <c r="E23" s="136">
        <f>E22*1.02</f>
        <v>0</v>
      </c>
      <c r="F23" s="143" t="s">
        <v>36</v>
      </c>
      <c r="G23" s="114"/>
      <c r="H23" s="114"/>
      <c r="I23" s="115"/>
      <c r="J23" s="108"/>
      <c r="K23" s="108"/>
      <c r="L23" s="108"/>
      <c r="M23" s="108"/>
      <c r="N23" s="108"/>
      <c r="O23" s="108"/>
      <c r="P23" s="108"/>
      <c r="Q23" s="108"/>
    </row>
    <row r="24" spans="1:17" ht="14" x14ac:dyDescent="0.3">
      <c r="A24" s="108"/>
      <c r="B24" s="139"/>
      <c r="C24" s="140"/>
      <c r="D24" s="140"/>
      <c r="E24" s="144"/>
      <c r="F24" s="117"/>
      <c r="G24" s="117"/>
      <c r="H24" s="117"/>
      <c r="I24" s="118"/>
      <c r="J24" s="108"/>
      <c r="K24" s="108"/>
      <c r="L24" s="108"/>
      <c r="M24" s="108"/>
      <c r="N24" s="108"/>
      <c r="O24" s="108"/>
      <c r="P24" s="108"/>
      <c r="Q24" s="108"/>
    </row>
    <row r="25" spans="1:17" ht="14" x14ac:dyDescent="0.3">
      <c r="A25" s="108"/>
      <c r="B25" s="108"/>
      <c r="C25" s="107"/>
      <c r="D25" s="107"/>
      <c r="E25" s="107"/>
      <c r="F25" s="108"/>
      <c r="G25" s="108"/>
      <c r="H25" s="108"/>
      <c r="I25" s="108"/>
      <c r="J25" s="108"/>
      <c r="K25" s="108"/>
      <c r="L25" s="108"/>
      <c r="M25" s="108"/>
      <c r="N25" s="108"/>
      <c r="O25" s="108"/>
      <c r="P25" s="108"/>
      <c r="Q25" s="108"/>
    </row>
    <row r="26" spans="1:17" ht="14" x14ac:dyDescent="0.3">
      <c r="A26" s="108"/>
      <c r="B26" s="147"/>
      <c r="C26" s="110"/>
      <c r="D26" s="110"/>
      <c r="E26" s="110"/>
      <c r="F26" s="148"/>
      <c r="G26" s="148"/>
      <c r="H26" s="148"/>
      <c r="I26" s="149"/>
      <c r="J26" s="108"/>
      <c r="K26" s="108"/>
      <c r="L26" s="108"/>
      <c r="M26" s="108"/>
      <c r="N26" s="108"/>
      <c r="O26" s="108"/>
      <c r="P26" s="108"/>
      <c r="Q26" s="108"/>
    </row>
    <row r="27" spans="1:17" ht="13.5" x14ac:dyDescent="0.35">
      <c r="A27" s="108"/>
      <c r="B27" s="137"/>
      <c r="C27" s="365" t="s">
        <v>37</v>
      </c>
      <c r="D27" s="366"/>
      <c r="E27" s="366"/>
      <c r="F27" s="114"/>
      <c r="G27" s="114"/>
      <c r="H27" s="114"/>
      <c r="I27" s="115"/>
      <c r="J27" s="108"/>
      <c r="K27" s="108"/>
      <c r="L27" s="108"/>
      <c r="M27" s="108"/>
      <c r="N27" s="108"/>
      <c r="O27" s="108"/>
      <c r="P27" s="108"/>
      <c r="Q27" s="108"/>
    </row>
    <row r="28" spans="1:17" ht="14.5" x14ac:dyDescent="0.35">
      <c r="A28" s="108"/>
      <c r="B28" s="137"/>
      <c r="C28" s="123"/>
      <c r="D28" s="123"/>
      <c r="E28" s="113"/>
      <c r="F28" s="114"/>
      <c r="G28" s="114"/>
      <c r="H28" s="114"/>
      <c r="I28" s="115"/>
      <c r="J28" s="108"/>
      <c r="K28" s="108"/>
      <c r="L28" s="108"/>
      <c r="M28" s="108"/>
      <c r="N28" s="108"/>
      <c r="O28" s="108"/>
      <c r="P28" s="108"/>
      <c r="Q28" s="108"/>
    </row>
    <row r="29" spans="1:17" ht="14.5" x14ac:dyDescent="0.3">
      <c r="A29" s="108"/>
      <c r="B29" s="137"/>
      <c r="C29" s="367" t="s">
        <v>38</v>
      </c>
      <c r="D29" s="368"/>
      <c r="E29" s="113"/>
      <c r="F29" s="114"/>
      <c r="G29" s="114"/>
      <c r="H29" s="114"/>
      <c r="I29" s="115"/>
      <c r="J29" s="108"/>
      <c r="K29" s="108"/>
      <c r="L29" s="108"/>
      <c r="M29" s="108"/>
      <c r="N29" s="108"/>
      <c r="O29" s="108"/>
      <c r="P29" s="108"/>
      <c r="Q29" s="108"/>
    </row>
    <row r="30" spans="1:17" x14ac:dyDescent="0.25">
      <c r="A30" s="108"/>
      <c r="B30" s="137"/>
      <c r="C30" s="369" t="s">
        <v>39</v>
      </c>
      <c r="D30" s="370"/>
      <c r="E30" s="370"/>
      <c r="F30" s="114"/>
      <c r="G30" s="114"/>
      <c r="H30" s="114"/>
      <c r="I30" s="115"/>
      <c r="J30" s="108"/>
      <c r="K30" s="108"/>
      <c r="L30" s="108"/>
      <c r="M30" s="108"/>
      <c r="N30" s="108"/>
      <c r="O30" s="108"/>
      <c r="P30" s="108"/>
      <c r="Q30" s="108"/>
    </row>
    <row r="31" spans="1:17" x14ac:dyDescent="0.25">
      <c r="A31" s="108"/>
      <c r="B31" s="137"/>
      <c r="C31" s="370"/>
      <c r="D31" s="370"/>
      <c r="E31" s="370"/>
      <c r="F31" s="114"/>
      <c r="G31" s="114"/>
      <c r="H31" s="114"/>
      <c r="I31" s="115"/>
      <c r="J31" s="108"/>
      <c r="K31" s="108"/>
      <c r="L31" s="108"/>
      <c r="M31" s="108"/>
      <c r="N31" s="108"/>
      <c r="O31" s="108"/>
      <c r="P31" s="108"/>
      <c r="Q31" s="108"/>
    </row>
    <row r="32" spans="1:17" x14ac:dyDescent="0.25">
      <c r="A32" s="108"/>
      <c r="B32" s="137"/>
      <c r="C32" s="370"/>
      <c r="D32" s="370"/>
      <c r="E32" s="370"/>
      <c r="F32" s="114"/>
      <c r="G32" s="114"/>
      <c r="H32" s="114"/>
      <c r="I32" s="115"/>
      <c r="J32" s="108"/>
      <c r="K32" s="108"/>
      <c r="L32" s="108"/>
      <c r="M32" s="108"/>
      <c r="N32" s="108"/>
      <c r="O32" s="108"/>
      <c r="P32" s="108"/>
      <c r="Q32" s="108"/>
    </row>
    <row r="33" spans="1:17" x14ac:dyDescent="0.25">
      <c r="A33" s="108"/>
      <c r="B33" s="137"/>
      <c r="C33" s="370"/>
      <c r="D33" s="370"/>
      <c r="E33" s="370"/>
      <c r="F33" s="114"/>
      <c r="G33" s="114"/>
      <c r="H33" s="114"/>
      <c r="I33" s="115"/>
      <c r="J33" s="108"/>
      <c r="K33" s="108"/>
      <c r="L33" s="108"/>
      <c r="M33" s="108"/>
      <c r="N33" s="108"/>
      <c r="O33" s="108"/>
      <c r="P33" s="108"/>
      <c r="Q33" s="108"/>
    </row>
    <row r="34" spans="1:17" ht="14.5" x14ac:dyDescent="0.35">
      <c r="A34" s="108"/>
      <c r="B34" s="137"/>
      <c r="C34" s="113"/>
      <c r="D34" s="126" t="s">
        <v>21</v>
      </c>
      <c r="E34" s="145" t="s">
        <v>15</v>
      </c>
      <c r="F34" s="125" t="s">
        <v>22</v>
      </c>
      <c r="G34" s="114"/>
      <c r="H34" s="114"/>
      <c r="I34" s="115"/>
      <c r="J34" s="108"/>
      <c r="K34" s="108"/>
      <c r="L34" s="108"/>
      <c r="M34" s="108"/>
      <c r="N34" s="108"/>
      <c r="O34" s="108"/>
      <c r="P34" s="108"/>
      <c r="Q34" s="108"/>
    </row>
    <row r="35" spans="1:17" ht="14.5" x14ac:dyDescent="0.35">
      <c r="A35" s="108"/>
      <c r="B35" s="137"/>
      <c r="C35" s="128">
        <v>1</v>
      </c>
      <c r="D35" s="129" t="s">
        <v>40</v>
      </c>
      <c r="E35" s="152"/>
      <c r="F35" s="124" t="s">
        <v>25</v>
      </c>
      <c r="G35" s="114"/>
      <c r="H35" s="114"/>
      <c r="I35" s="115"/>
      <c r="J35" s="108"/>
      <c r="K35" s="108"/>
      <c r="L35" s="108"/>
      <c r="M35" s="108"/>
      <c r="N35" s="108"/>
      <c r="O35" s="108"/>
      <c r="P35" s="108"/>
      <c r="Q35" s="108"/>
    </row>
    <row r="36" spans="1:17" ht="14.5" x14ac:dyDescent="0.35">
      <c r="A36" s="108"/>
      <c r="B36" s="137"/>
      <c r="C36" s="130">
        <v>2</v>
      </c>
      <c r="D36" s="120" t="s">
        <v>41</v>
      </c>
      <c r="E36" s="152"/>
      <c r="F36" s="124" t="s">
        <v>25</v>
      </c>
      <c r="G36" s="114"/>
      <c r="H36" s="114"/>
      <c r="I36" s="115"/>
      <c r="J36" s="108"/>
      <c r="K36" s="108"/>
      <c r="L36" s="108"/>
      <c r="M36" s="108"/>
      <c r="N36" s="108"/>
      <c r="O36" s="108"/>
      <c r="P36" s="108"/>
      <c r="Q36" s="108"/>
    </row>
    <row r="37" spans="1:17" ht="14.5" x14ac:dyDescent="0.25">
      <c r="A37" s="108"/>
      <c r="B37" s="137"/>
      <c r="C37" s="130">
        <v>3</v>
      </c>
      <c r="D37" s="120" t="s">
        <v>42</v>
      </c>
      <c r="E37" s="150">
        <f>SUM(E35:E36)/2</f>
        <v>0</v>
      </c>
      <c r="F37" s="116" t="s">
        <v>43</v>
      </c>
      <c r="G37" s="114"/>
      <c r="H37" s="114"/>
      <c r="I37" s="115"/>
      <c r="J37" s="108"/>
      <c r="K37" s="108"/>
      <c r="L37" s="108"/>
      <c r="M37" s="108"/>
      <c r="N37" s="108"/>
      <c r="O37" s="108"/>
      <c r="P37" s="108"/>
      <c r="Q37" s="108"/>
    </row>
    <row r="38" spans="1:17" ht="14.5" x14ac:dyDescent="0.35">
      <c r="A38" s="108"/>
      <c r="B38" s="137"/>
      <c r="C38" s="130">
        <v>4</v>
      </c>
      <c r="D38" s="120" t="s">
        <v>44</v>
      </c>
      <c r="E38" s="150">
        <f>E37*1.02</f>
        <v>0</v>
      </c>
      <c r="F38" s="123" t="s">
        <v>45</v>
      </c>
      <c r="G38" s="114"/>
      <c r="H38" s="114"/>
      <c r="I38" s="115"/>
      <c r="J38" s="108"/>
      <c r="K38" s="108"/>
      <c r="L38" s="108"/>
      <c r="M38" s="108"/>
      <c r="N38" s="108"/>
      <c r="O38" s="108"/>
      <c r="P38" s="108"/>
      <c r="Q38" s="108"/>
    </row>
    <row r="39" spans="1:17" ht="14.5" x14ac:dyDescent="0.25">
      <c r="A39" s="108"/>
      <c r="B39" s="137"/>
      <c r="C39" s="132">
        <v>5</v>
      </c>
      <c r="D39" s="133" t="s">
        <v>46</v>
      </c>
      <c r="E39" s="151">
        <f>SUM(E37:E38)</f>
        <v>0</v>
      </c>
      <c r="F39" s="116" t="s">
        <v>47</v>
      </c>
      <c r="G39" s="114"/>
      <c r="H39" s="114"/>
      <c r="I39" s="115"/>
      <c r="J39" s="108"/>
      <c r="K39" s="108"/>
      <c r="L39" s="108"/>
      <c r="M39" s="108"/>
      <c r="N39" s="108"/>
      <c r="O39" s="108"/>
      <c r="P39" s="108"/>
      <c r="Q39" s="108"/>
    </row>
    <row r="40" spans="1:17" x14ac:dyDescent="0.25">
      <c r="A40" s="108"/>
      <c r="B40" s="137"/>
      <c r="C40" s="114"/>
      <c r="D40" s="114"/>
      <c r="E40" s="114"/>
      <c r="F40" s="114"/>
      <c r="G40" s="114"/>
      <c r="H40" s="114"/>
      <c r="I40" s="115"/>
      <c r="J40" s="108"/>
      <c r="K40" s="108"/>
      <c r="L40" s="108"/>
      <c r="M40" s="108"/>
      <c r="N40" s="108"/>
      <c r="O40" s="108"/>
      <c r="P40" s="108"/>
      <c r="Q40" s="108"/>
    </row>
    <row r="41" spans="1:17" x14ac:dyDescent="0.25">
      <c r="A41" s="108"/>
      <c r="B41" s="137"/>
      <c r="C41" s="114"/>
      <c r="D41" s="114"/>
      <c r="E41" s="114"/>
      <c r="F41" s="114"/>
      <c r="G41" s="114"/>
      <c r="H41" s="114"/>
      <c r="I41" s="115"/>
      <c r="J41" s="108"/>
      <c r="K41" s="108"/>
      <c r="L41" s="108"/>
      <c r="M41" s="108"/>
      <c r="N41" s="108"/>
      <c r="O41" s="108"/>
      <c r="P41" s="108"/>
      <c r="Q41" s="108"/>
    </row>
    <row r="42" spans="1:17" x14ac:dyDescent="0.25">
      <c r="A42" s="108"/>
      <c r="B42" s="139"/>
      <c r="C42" s="117"/>
      <c r="D42" s="117"/>
      <c r="E42" s="117"/>
      <c r="F42" s="117"/>
      <c r="G42" s="117"/>
      <c r="H42" s="117"/>
      <c r="I42" s="118"/>
      <c r="J42" s="108"/>
      <c r="K42" s="108"/>
      <c r="L42" s="108"/>
      <c r="M42" s="108"/>
      <c r="N42" s="108"/>
      <c r="O42" s="108"/>
      <c r="P42" s="108"/>
      <c r="Q42" s="108"/>
    </row>
    <row r="43" spans="1:17" x14ac:dyDescent="0.25">
      <c r="A43" s="108"/>
      <c r="B43" s="108"/>
      <c r="C43" s="108"/>
      <c r="D43" s="108"/>
      <c r="E43" s="108"/>
      <c r="F43" s="108"/>
      <c r="G43" s="108"/>
      <c r="H43" s="108"/>
      <c r="I43" s="108"/>
      <c r="J43" s="108"/>
      <c r="K43" s="108"/>
      <c r="L43" s="108"/>
      <c r="M43" s="108"/>
      <c r="N43" s="108"/>
      <c r="O43" s="108"/>
      <c r="P43" s="108"/>
      <c r="Q43" s="108"/>
    </row>
    <row r="44" spans="1:17" x14ac:dyDescent="0.25">
      <c r="A44" s="108"/>
      <c r="B44" s="108"/>
      <c r="C44" s="108"/>
      <c r="D44" s="108"/>
      <c r="E44" s="108"/>
      <c r="F44" s="108"/>
      <c r="G44" s="108"/>
      <c r="H44" s="108"/>
      <c r="I44" s="108"/>
      <c r="J44" s="108"/>
      <c r="K44" s="108"/>
      <c r="L44" s="108"/>
      <c r="M44" s="108"/>
      <c r="N44" s="108"/>
      <c r="O44" s="108"/>
      <c r="P44" s="108"/>
      <c r="Q44" s="108"/>
    </row>
    <row r="45" spans="1:17" x14ac:dyDescent="0.25">
      <c r="A45" s="108"/>
      <c r="B45" s="108"/>
      <c r="C45" s="108"/>
      <c r="D45" s="108"/>
      <c r="E45" s="108"/>
      <c r="F45" s="108"/>
      <c r="G45" s="108"/>
      <c r="H45" s="108"/>
      <c r="I45" s="108"/>
      <c r="J45" s="108"/>
      <c r="K45" s="108"/>
      <c r="L45" s="108"/>
      <c r="M45" s="108"/>
      <c r="N45" s="108"/>
      <c r="O45" s="108"/>
      <c r="P45" s="108"/>
      <c r="Q45" s="108"/>
    </row>
    <row r="46" spans="1:17" x14ac:dyDescent="0.25">
      <c r="A46" s="108"/>
      <c r="B46" s="108"/>
      <c r="C46" s="108"/>
      <c r="D46" s="108"/>
      <c r="E46" s="108"/>
      <c r="F46" s="108"/>
      <c r="G46" s="108"/>
      <c r="H46" s="108"/>
      <c r="I46" s="108"/>
      <c r="J46" s="108"/>
      <c r="K46" s="108"/>
      <c r="L46" s="108"/>
      <c r="M46" s="108"/>
      <c r="N46" s="108"/>
      <c r="O46" s="108"/>
      <c r="P46" s="108"/>
      <c r="Q46" s="108"/>
    </row>
    <row r="47" spans="1:17" x14ac:dyDescent="0.25">
      <c r="A47" s="108"/>
      <c r="B47" s="108"/>
      <c r="C47" s="108"/>
      <c r="D47" s="108"/>
      <c r="E47" s="108"/>
      <c r="F47" s="108"/>
      <c r="G47" s="108"/>
      <c r="H47" s="108"/>
      <c r="I47" s="108"/>
      <c r="J47" s="108"/>
      <c r="K47" s="108"/>
      <c r="L47" s="108"/>
      <c r="M47" s="108"/>
      <c r="N47" s="108"/>
      <c r="O47" s="108"/>
      <c r="P47" s="108"/>
      <c r="Q47" s="108"/>
    </row>
    <row r="48" spans="1:17" x14ac:dyDescent="0.25">
      <c r="A48" s="108"/>
      <c r="B48" s="108"/>
      <c r="C48" s="108"/>
      <c r="D48" s="108"/>
      <c r="E48" s="108"/>
      <c r="F48" s="108"/>
      <c r="G48" s="108"/>
      <c r="H48" s="108"/>
      <c r="I48" s="108"/>
      <c r="J48" s="108"/>
      <c r="K48" s="108"/>
      <c r="L48" s="108"/>
      <c r="M48" s="108"/>
      <c r="N48" s="108"/>
      <c r="O48" s="108"/>
      <c r="P48" s="108"/>
      <c r="Q48" s="108"/>
    </row>
  </sheetData>
  <mergeCells count="11">
    <mergeCell ref="K16:P17"/>
    <mergeCell ref="C8:F8"/>
    <mergeCell ref="C27:E27"/>
    <mergeCell ref="C29:D29"/>
    <mergeCell ref="C30:E33"/>
    <mergeCell ref="K18:P20"/>
    <mergeCell ref="B2:I3"/>
    <mergeCell ref="B5:I5"/>
    <mergeCell ref="K9:P11"/>
    <mergeCell ref="K12:P13"/>
    <mergeCell ref="K14:P15"/>
  </mergeCells>
  <hyperlinks>
    <hyperlink ref="F17" r:id="rId1" xr:uid="{7CDDD43A-1CCE-4E68-AA60-C93AC7E88E24}"/>
    <hyperlink ref="F18" r:id="rId2" xr:uid="{981226C3-DDA3-42C5-9840-E8F020E4A491}"/>
    <hyperlink ref="F19" r:id="rId3" xr:uid="{1FC6A58B-0962-4FE9-8908-2F0E2F334F3B}"/>
    <hyperlink ref="F36" r:id="rId4" xr:uid="{A76FDEEB-5268-4D1D-9303-9C810880A54F}"/>
    <hyperlink ref="F35" r:id="rId5" xr:uid="{D34E33DD-9215-4F92-9D80-884A0BC3AA85}"/>
  </hyperlinks>
  <pageMargins left="0.7" right="0.7" top="0.75" bottom="0.75" header="0.3" footer="0.3"/>
  <pageSetup paperSize="9" orientation="portrait" verticalDpi="0" r:id="rId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39"/>
  <sheetViews>
    <sheetView zoomScaleNormal="100" workbookViewId="0">
      <selection sqref="A1:B1"/>
    </sheetView>
  </sheetViews>
  <sheetFormatPr defaultColWidth="9.36328125" defaultRowHeight="12.5" x14ac:dyDescent="0.25"/>
  <cols>
    <col min="1" max="1" width="13.36328125" style="1" customWidth="1"/>
    <col min="2" max="2" width="57.6328125" style="1" customWidth="1"/>
    <col min="3" max="3" width="71.36328125" style="1" customWidth="1"/>
    <col min="4" max="4" width="9.90625" style="2" customWidth="1"/>
    <col min="5" max="5" width="9.90625" style="1" customWidth="1"/>
    <col min="6" max="16384" width="9.36328125" style="1"/>
  </cols>
  <sheetData>
    <row r="1" spans="1:5" ht="30" customHeight="1" x14ac:dyDescent="0.3">
      <c r="A1" s="384" t="s">
        <v>48</v>
      </c>
      <c r="B1" s="385"/>
      <c r="C1" s="23"/>
      <c r="D1" s="31"/>
      <c r="E1" s="21"/>
    </row>
    <row r="2" spans="1:5" s="2" customFormat="1" ht="142.25" customHeight="1" x14ac:dyDescent="0.25">
      <c r="A2" s="386" t="s">
        <v>49</v>
      </c>
      <c r="B2" s="387"/>
      <c r="C2" s="105" t="s">
        <v>50</v>
      </c>
      <c r="D2" s="22"/>
      <c r="E2" s="22"/>
    </row>
    <row r="3" spans="1:5" s="2" customFormat="1" ht="68" customHeight="1" x14ac:dyDescent="0.25">
      <c r="A3" s="388" t="s">
        <v>51</v>
      </c>
      <c r="B3" s="389"/>
      <c r="C3" s="33"/>
      <c r="D3" s="31"/>
      <c r="E3" s="31"/>
    </row>
    <row r="4" spans="1:5" s="2" customFormat="1" ht="74.75" customHeight="1" x14ac:dyDescent="0.3">
      <c r="A4" s="383" t="s">
        <v>52</v>
      </c>
      <c r="B4" s="383"/>
      <c r="C4" s="22"/>
      <c r="D4" s="31"/>
      <c r="E4" s="31"/>
    </row>
    <row r="5" spans="1:5" s="2" customFormat="1" ht="98.75" customHeight="1" x14ac:dyDescent="0.25">
      <c r="A5" s="392" t="s">
        <v>53</v>
      </c>
      <c r="B5" s="392"/>
      <c r="C5" s="22"/>
      <c r="D5" s="31"/>
      <c r="E5" s="31"/>
    </row>
    <row r="6" spans="1:5" ht="15.75" customHeight="1" x14ac:dyDescent="0.25">
      <c r="A6" s="32"/>
      <c r="B6" s="32"/>
      <c r="C6" s="24"/>
      <c r="D6" s="31"/>
      <c r="E6" s="21"/>
    </row>
    <row r="7" spans="1:5" ht="29" customHeight="1" x14ac:dyDescent="0.3">
      <c r="A7" s="197"/>
      <c r="B7" s="198" t="s">
        <v>54</v>
      </c>
      <c r="C7" s="199" t="s">
        <v>55</v>
      </c>
      <c r="D7" s="200"/>
      <c r="E7" s="200"/>
    </row>
    <row r="8" spans="1:5" ht="58.5" customHeight="1" x14ac:dyDescent="0.25">
      <c r="A8" s="201" t="s">
        <v>56</v>
      </c>
      <c r="B8" s="195" t="s">
        <v>57</v>
      </c>
      <c r="C8" s="196" t="s">
        <v>58</v>
      </c>
      <c r="D8" s="168"/>
      <c r="E8" s="3"/>
    </row>
    <row r="9" spans="1:5" x14ac:dyDescent="0.25">
      <c r="A9" s="390" t="s">
        <v>59</v>
      </c>
      <c r="B9" s="179" t="s">
        <v>60</v>
      </c>
      <c r="C9" s="186" t="s">
        <v>61</v>
      </c>
      <c r="D9" s="169"/>
      <c r="E9" s="3"/>
    </row>
    <row r="10" spans="1:5" x14ac:dyDescent="0.25">
      <c r="A10" s="390"/>
      <c r="B10" s="179" t="s">
        <v>62</v>
      </c>
      <c r="C10" s="186" t="s">
        <v>61</v>
      </c>
      <c r="D10" s="169"/>
      <c r="E10" s="170"/>
    </row>
    <row r="11" spans="1:5" ht="25" x14ac:dyDescent="0.25">
      <c r="A11" s="390"/>
      <c r="B11" s="177" t="s">
        <v>63</v>
      </c>
      <c r="C11" s="186" t="s">
        <v>64</v>
      </c>
      <c r="D11" s="168"/>
      <c r="E11" s="171"/>
    </row>
    <row r="12" spans="1:5" ht="25" x14ac:dyDescent="0.25">
      <c r="A12" s="390"/>
      <c r="B12" s="177" t="s">
        <v>65</v>
      </c>
      <c r="C12" s="186" t="s">
        <v>66</v>
      </c>
      <c r="D12" s="168"/>
      <c r="E12" s="171"/>
    </row>
    <row r="13" spans="1:5" ht="25" x14ac:dyDescent="0.25">
      <c r="A13" s="390"/>
      <c r="B13" s="177" t="s">
        <v>67</v>
      </c>
      <c r="C13" s="186" t="s">
        <v>68</v>
      </c>
      <c r="D13" s="168"/>
      <c r="E13" s="171"/>
    </row>
    <row r="14" spans="1:5" ht="30.9" customHeight="1" x14ac:dyDescent="0.25">
      <c r="A14" s="390"/>
      <c r="B14" s="177" t="s">
        <v>69</v>
      </c>
      <c r="C14" s="186" t="s">
        <v>70</v>
      </c>
      <c r="D14" s="168"/>
      <c r="E14" s="171"/>
    </row>
    <row r="15" spans="1:5" x14ac:dyDescent="0.25">
      <c r="A15" s="390"/>
      <c r="B15" s="179" t="s">
        <v>71</v>
      </c>
      <c r="C15" s="187" t="s">
        <v>72</v>
      </c>
      <c r="D15" s="169"/>
      <c r="E15" s="170"/>
    </row>
    <row r="16" spans="1:5" x14ac:dyDescent="0.25">
      <c r="A16" s="391"/>
      <c r="B16" s="177" t="s">
        <v>73</v>
      </c>
      <c r="C16" s="186" t="s">
        <v>74</v>
      </c>
      <c r="D16" s="168"/>
      <c r="E16" s="171"/>
    </row>
    <row r="17" spans="1:5" ht="39" x14ac:dyDescent="0.25">
      <c r="A17" s="380" t="s">
        <v>75</v>
      </c>
      <c r="B17" s="193" t="s">
        <v>76</v>
      </c>
      <c r="C17" s="194" t="s">
        <v>77</v>
      </c>
      <c r="D17" s="169"/>
      <c r="E17" s="170"/>
    </row>
    <row r="18" spans="1:5" ht="13" x14ac:dyDescent="0.25">
      <c r="A18" s="381"/>
      <c r="B18" s="179" t="s">
        <v>78</v>
      </c>
      <c r="C18" s="188" t="s">
        <v>79</v>
      </c>
      <c r="D18" s="169"/>
      <c r="E18" s="170"/>
    </row>
    <row r="19" spans="1:5" ht="13" x14ac:dyDescent="0.25">
      <c r="A19" s="381"/>
      <c r="B19" s="177" t="s">
        <v>80</v>
      </c>
      <c r="C19" s="189" t="s">
        <v>81</v>
      </c>
      <c r="D19" s="168"/>
      <c r="E19" s="171"/>
    </row>
    <row r="20" spans="1:5" ht="12.65" customHeight="1" x14ac:dyDescent="0.25">
      <c r="A20" s="381"/>
      <c r="B20" s="177" t="s">
        <v>82</v>
      </c>
      <c r="C20" s="186" t="s">
        <v>83</v>
      </c>
      <c r="D20" s="168"/>
      <c r="E20" s="171"/>
    </row>
    <row r="21" spans="1:5" ht="12.65" customHeight="1" x14ac:dyDescent="0.25">
      <c r="A21" s="381"/>
      <c r="B21" s="177" t="s">
        <v>84</v>
      </c>
      <c r="C21" s="186" t="s">
        <v>85</v>
      </c>
      <c r="D21" s="168"/>
      <c r="E21" s="171"/>
    </row>
    <row r="22" spans="1:5" ht="12.65" customHeight="1" x14ac:dyDescent="0.25">
      <c r="A22" s="381"/>
      <c r="B22" s="177" t="s">
        <v>86</v>
      </c>
      <c r="C22" s="186" t="s">
        <v>87</v>
      </c>
      <c r="D22" s="168"/>
      <c r="E22" s="171"/>
    </row>
    <row r="23" spans="1:5" ht="75" x14ac:dyDescent="0.3">
      <c r="A23" s="381"/>
      <c r="B23" s="190" t="s">
        <v>88</v>
      </c>
      <c r="C23" s="186" t="s">
        <v>89</v>
      </c>
      <c r="D23" s="168"/>
      <c r="E23" s="171"/>
    </row>
    <row r="24" spans="1:5" ht="37.5" x14ac:dyDescent="0.3">
      <c r="A24" s="381"/>
      <c r="B24" s="190" t="s">
        <v>90</v>
      </c>
      <c r="C24" s="186" t="s">
        <v>91</v>
      </c>
      <c r="D24" s="168"/>
      <c r="E24" s="171"/>
    </row>
    <row r="25" spans="1:5" ht="37.5" x14ac:dyDescent="0.3">
      <c r="A25" s="382"/>
      <c r="B25" s="191" t="s">
        <v>92</v>
      </c>
      <c r="C25" s="192" t="s">
        <v>93</v>
      </c>
      <c r="D25" s="168"/>
      <c r="E25" s="171"/>
    </row>
    <row r="26" spans="1:5" ht="13" x14ac:dyDescent="0.3">
      <c r="A26" s="377" t="s">
        <v>94</v>
      </c>
      <c r="B26" s="175" t="s">
        <v>95</v>
      </c>
      <c r="C26" s="176" t="s">
        <v>96</v>
      </c>
      <c r="D26" s="168"/>
      <c r="E26" s="171"/>
    </row>
    <row r="27" spans="1:5" ht="20.149999999999999" customHeight="1" x14ac:dyDescent="0.3">
      <c r="A27" s="378"/>
      <c r="B27" s="177" t="s">
        <v>97</v>
      </c>
      <c r="C27" s="178" t="s">
        <v>98</v>
      </c>
      <c r="D27" s="168"/>
      <c r="E27" s="171"/>
    </row>
    <row r="28" spans="1:5" ht="13" x14ac:dyDescent="0.3">
      <c r="A28" s="378"/>
      <c r="B28" s="177" t="s">
        <v>99</v>
      </c>
      <c r="C28" s="178" t="s">
        <v>100</v>
      </c>
      <c r="D28" s="168"/>
      <c r="E28" s="171"/>
    </row>
    <row r="29" spans="1:5" ht="13" x14ac:dyDescent="0.25">
      <c r="A29" s="378"/>
      <c r="B29" s="179" t="s">
        <v>101</v>
      </c>
      <c r="C29" s="180" t="s">
        <v>102</v>
      </c>
      <c r="D29" s="169"/>
      <c r="E29" s="170"/>
    </row>
    <row r="30" spans="1:5" ht="13" x14ac:dyDescent="0.3">
      <c r="A30" s="378"/>
      <c r="B30" s="179" t="s">
        <v>103</v>
      </c>
      <c r="C30" s="178" t="s">
        <v>104</v>
      </c>
      <c r="D30" s="169"/>
      <c r="E30" s="170"/>
    </row>
    <row r="31" spans="1:5" ht="50" x14ac:dyDescent="0.25">
      <c r="A31" s="378"/>
      <c r="B31" s="179" t="s">
        <v>105</v>
      </c>
      <c r="C31" s="181" t="s">
        <v>106</v>
      </c>
      <c r="D31" s="169"/>
      <c r="E31" s="172"/>
    </row>
    <row r="32" spans="1:5" ht="12.9" customHeight="1" x14ac:dyDescent="0.25">
      <c r="A32" s="378"/>
      <c r="B32" s="179" t="s">
        <v>107</v>
      </c>
      <c r="C32" s="182" t="s">
        <v>108</v>
      </c>
      <c r="D32" s="169"/>
      <c r="E32" s="172"/>
    </row>
    <row r="33" spans="1:5" ht="25" x14ac:dyDescent="0.25">
      <c r="A33" s="378"/>
      <c r="B33" s="183" t="s">
        <v>109</v>
      </c>
      <c r="C33" s="181" t="s">
        <v>110</v>
      </c>
      <c r="D33" s="169"/>
      <c r="E33" s="170"/>
    </row>
    <row r="34" spans="1:5" ht="25" x14ac:dyDescent="0.25">
      <c r="A34" s="378"/>
      <c r="B34" s="183" t="s">
        <v>111</v>
      </c>
      <c r="C34" s="181" t="s">
        <v>112</v>
      </c>
      <c r="D34" s="169"/>
      <c r="E34" s="170"/>
    </row>
    <row r="35" spans="1:5" ht="25" x14ac:dyDescent="0.25">
      <c r="A35" s="378"/>
      <c r="B35" s="183" t="s">
        <v>113</v>
      </c>
      <c r="C35" s="181" t="s">
        <v>114</v>
      </c>
      <c r="D35" s="169"/>
      <c r="E35" s="170"/>
    </row>
    <row r="36" spans="1:5" ht="25" x14ac:dyDescent="0.25">
      <c r="A36" s="378"/>
      <c r="B36" s="183" t="s">
        <v>115</v>
      </c>
      <c r="C36" s="181" t="s">
        <v>116</v>
      </c>
      <c r="D36" s="169"/>
      <c r="E36" s="170"/>
    </row>
    <row r="37" spans="1:5" ht="12.9" customHeight="1" x14ac:dyDescent="0.25">
      <c r="A37" s="379"/>
      <c r="B37" s="184" t="s">
        <v>117</v>
      </c>
      <c r="C37" s="185" t="s">
        <v>118</v>
      </c>
      <c r="D37" s="169"/>
      <c r="E37" s="170"/>
    </row>
    <row r="38" spans="1:5" ht="13" x14ac:dyDescent="0.25">
      <c r="A38" s="202" t="s">
        <v>119</v>
      </c>
      <c r="B38" s="173" t="s">
        <v>120</v>
      </c>
      <c r="C38" s="174" t="s">
        <v>121</v>
      </c>
      <c r="D38" s="169"/>
      <c r="E38" s="170"/>
    </row>
    <row r="39" spans="1:5" ht="13" x14ac:dyDescent="0.25">
      <c r="A39" s="203" t="s">
        <v>122</v>
      </c>
      <c r="B39" s="173" t="s">
        <v>122</v>
      </c>
      <c r="C39" s="174" t="s">
        <v>123</v>
      </c>
      <c r="D39" s="169"/>
      <c r="E39" s="170"/>
    </row>
  </sheetData>
  <mergeCells count="8">
    <mergeCell ref="A26:A37"/>
    <mergeCell ref="A17:A25"/>
    <mergeCell ref="A4:B4"/>
    <mergeCell ref="A1:B1"/>
    <mergeCell ref="A2:B2"/>
    <mergeCell ref="A3:B3"/>
    <mergeCell ref="A9:A16"/>
    <mergeCell ref="A5:B5"/>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O58"/>
  <sheetViews>
    <sheetView topLeftCell="A28" zoomScale="90" zoomScaleNormal="90" workbookViewId="0">
      <selection activeCell="C51" sqref="C51"/>
    </sheetView>
  </sheetViews>
  <sheetFormatPr defaultColWidth="9.36328125" defaultRowHeight="14.5" x14ac:dyDescent="0.35"/>
  <cols>
    <col min="1" max="1" width="4.36328125" style="6" customWidth="1"/>
    <col min="2" max="2" width="73.36328125" style="6" bestFit="1" customWidth="1"/>
    <col min="3" max="6" width="18.6328125" style="6" customWidth="1"/>
    <col min="7" max="7" width="14.6328125" style="6" customWidth="1"/>
    <col min="8" max="8" width="19.36328125" style="6" customWidth="1"/>
    <col min="9" max="9" width="40.6328125" style="6" customWidth="1"/>
    <col min="10" max="10" width="19.6328125" style="6" customWidth="1"/>
    <col min="11" max="14" width="9.36328125" style="6"/>
    <col min="15" max="15" width="15.36328125" style="6" customWidth="1"/>
    <col min="16" max="16384" width="9.36328125" style="6"/>
  </cols>
  <sheetData>
    <row r="1" spans="1:8" x14ac:dyDescent="0.35">
      <c r="A1" s="34"/>
      <c r="B1" s="35"/>
      <c r="C1" s="34"/>
      <c r="D1" s="34"/>
      <c r="E1" s="36"/>
      <c r="F1" s="37"/>
      <c r="G1" s="34"/>
      <c r="H1" s="34"/>
    </row>
    <row r="2" spans="1:8" x14ac:dyDescent="0.35">
      <c r="A2" s="34"/>
      <c r="B2" s="35"/>
      <c r="C2" s="34"/>
      <c r="D2" s="34"/>
      <c r="E2" s="36"/>
      <c r="F2" s="37"/>
      <c r="G2" s="34"/>
      <c r="H2" s="34"/>
    </row>
    <row r="3" spans="1:8" x14ac:dyDescent="0.35">
      <c r="A3" s="34"/>
      <c r="B3" s="35"/>
      <c r="C3" s="34"/>
      <c r="D3" s="34"/>
      <c r="E3" s="36"/>
      <c r="F3" s="37"/>
      <c r="G3" s="34"/>
      <c r="H3" s="34"/>
    </row>
    <row r="4" spans="1:8" x14ac:dyDescent="0.35">
      <c r="A4" s="34"/>
      <c r="B4" s="35"/>
      <c r="C4" s="34"/>
      <c r="D4" s="34"/>
      <c r="E4" s="36"/>
      <c r="F4" s="37"/>
      <c r="G4" s="34"/>
      <c r="H4" s="34"/>
    </row>
    <row r="5" spans="1:8" x14ac:dyDescent="0.35">
      <c r="A5" s="34"/>
      <c r="B5" s="35"/>
      <c r="C5" s="34"/>
      <c r="D5" s="34"/>
      <c r="E5" s="36"/>
      <c r="F5" s="37"/>
      <c r="G5" s="34"/>
      <c r="H5" s="34"/>
    </row>
    <row r="6" spans="1:8" x14ac:dyDescent="0.35">
      <c r="A6" s="34"/>
      <c r="B6" s="35"/>
      <c r="C6" s="34"/>
      <c r="D6" s="34"/>
      <c r="E6" s="36"/>
      <c r="F6" s="37"/>
      <c r="G6" s="34"/>
      <c r="H6" s="34"/>
    </row>
    <row r="7" spans="1:8" ht="14.25" customHeight="1" x14ac:dyDescent="0.35">
      <c r="A7" s="34"/>
      <c r="B7" s="35"/>
      <c r="C7" s="34"/>
      <c r="D7" s="34"/>
      <c r="E7" s="36"/>
      <c r="F7" s="37"/>
      <c r="G7" s="34"/>
      <c r="H7" s="34"/>
    </row>
    <row r="8" spans="1:8" ht="14.25" customHeight="1" x14ac:dyDescent="0.35">
      <c r="A8" s="34"/>
      <c r="B8" s="35"/>
      <c r="C8" s="34"/>
      <c r="D8" s="34"/>
      <c r="E8" s="36"/>
      <c r="F8" s="37"/>
      <c r="G8" s="34"/>
      <c r="H8" s="34"/>
    </row>
    <row r="9" spans="1:8" x14ac:dyDescent="0.35">
      <c r="A9" s="34"/>
      <c r="B9" s="35"/>
      <c r="C9" s="34"/>
      <c r="D9" s="34"/>
      <c r="E9" s="36"/>
      <c r="F9" s="37"/>
      <c r="G9" s="34"/>
      <c r="H9" s="34"/>
    </row>
    <row r="10" spans="1:8" ht="15.75" customHeight="1" x14ac:dyDescent="0.45">
      <c r="A10" s="393" t="s">
        <v>124</v>
      </c>
      <c r="B10" s="393"/>
      <c r="C10" s="393"/>
      <c r="D10" s="393"/>
      <c r="E10" s="393"/>
      <c r="F10" s="393"/>
      <c r="G10" s="393"/>
      <c r="H10" s="34"/>
    </row>
    <row r="11" spans="1:8" ht="15.5" x14ac:dyDescent="0.35">
      <c r="A11" s="49" t="s">
        <v>125</v>
      </c>
      <c r="B11" s="50" t="s">
        <v>126</v>
      </c>
      <c r="C11" s="51" t="s">
        <v>127</v>
      </c>
      <c r="D11" s="52"/>
      <c r="E11" s="52"/>
      <c r="F11" s="53"/>
      <c r="G11" s="52"/>
      <c r="H11" s="34"/>
    </row>
    <row r="12" spans="1:8" ht="15.5" x14ac:dyDescent="0.35">
      <c r="A12" s="49"/>
      <c r="B12" s="7" t="s">
        <v>128</v>
      </c>
      <c r="C12" s="8"/>
      <c r="D12" s="34"/>
      <c r="E12" s="34"/>
      <c r="F12" s="34"/>
      <c r="G12" s="34"/>
      <c r="H12" s="34"/>
    </row>
    <row r="13" spans="1:8" ht="15.5" x14ac:dyDescent="0.35">
      <c r="A13" s="49"/>
      <c r="B13" s="7" t="s">
        <v>129</v>
      </c>
      <c r="C13" s="8"/>
      <c r="D13" s="34"/>
      <c r="E13" s="34"/>
      <c r="F13" s="34"/>
      <c r="G13" s="34"/>
      <c r="H13" s="34"/>
    </row>
    <row r="14" spans="1:8" ht="15.5" x14ac:dyDescent="0.35">
      <c r="A14" s="49"/>
      <c r="B14" s="7" t="s">
        <v>130</v>
      </c>
      <c r="C14" s="8"/>
      <c r="D14" s="34"/>
      <c r="E14" s="34"/>
      <c r="F14" s="34"/>
      <c r="G14" s="34"/>
      <c r="H14" s="34"/>
    </row>
    <row r="15" spans="1:8" ht="15.5" x14ac:dyDescent="0.35">
      <c r="A15" s="49"/>
      <c r="B15" s="54" t="s">
        <v>131</v>
      </c>
      <c r="C15" s="9" t="e">
        <f>(C13+C14)/C12</f>
        <v>#DIV/0!</v>
      </c>
      <c r="D15" s="34"/>
      <c r="E15" s="34"/>
      <c r="F15" s="34"/>
      <c r="G15" s="34"/>
      <c r="H15" s="34"/>
    </row>
    <row r="16" spans="1:8" ht="6" customHeight="1" x14ac:dyDescent="0.35">
      <c r="A16" s="38"/>
      <c r="B16" s="55"/>
      <c r="C16" s="39"/>
      <c r="D16" s="34"/>
      <c r="E16" s="34"/>
      <c r="F16" s="34"/>
      <c r="G16" s="34"/>
      <c r="H16" s="34"/>
    </row>
    <row r="17" spans="1:15" ht="15.5" x14ac:dyDescent="0.35">
      <c r="A17" s="38" t="s">
        <v>132</v>
      </c>
      <c r="B17" s="50" t="s">
        <v>133</v>
      </c>
      <c r="C17" s="40" t="s">
        <v>134</v>
      </c>
      <c r="D17" s="34"/>
      <c r="E17" s="34"/>
      <c r="F17" s="34"/>
      <c r="G17" s="34"/>
      <c r="H17" s="34"/>
    </row>
    <row r="18" spans="1:15" ht="15.5" x14ac:dyDescent="0.35">
      <c r="A18" s="38"/>
      <c r="B18" s="56" t="s">
        <v>135</v>
      </c>
      <c r="C18" s="10"/>
      <c r="D18" s="34"/>
      <c r="E18" s="34"/>
      <c r="F18" s="34"/>
      <c r="G18" s="34"/>
      <c r="H18" s="34"/>
    </row>
    <row r="19" spans="1:15" ht="15.5" x14ac:dyDescent="0.35">
      <c r="A19" s="38"/>
      <c r="B19" s="56" t="s">
        <v>136</v>
      </c>
      <c r="C19" s="10"/>
      <c r="D19" s="34"/>
      <c r="E19" s="34"/>
      <c r="F19" s="34"/>
      <c r="G19" s="34"/>
      <c r="H19" s="34"/>
      <c r="I19" s="11"/>
      <c r="J19" s="12"/>
    </row>
    <row r="20" spans="1:15" ht="15.5" x14ac:dyDescent="0.35">
      <c r="A20" s="38"/>
      <c r="B20" s="57" t="s">
        <v>137</v>
      </c>
      <c r="C20" s="9">
        <f>C18+C19</f>
        <v>0</v>
      </c>
      <c r="D20" s="34"/>
      <c r="E20" s="34"/>
      <c r="F20" s="34"/>
      <c r="G20" s="34"/>
      <c r="H20" s="34"/>
      <c r="J20" s="13"/>
      <c r="K20" s="14"/>
    </row>
    <row r="21" spans="1:15" ht="5.25" customHeight="1" x14ac:dyDescent="0.35">
      <c r="A21" s="38"/>
      <c r="B21" s="58"/>
      <c r="C21" s="39"/>
      <c r="D21" s="34"/>
      <c r="E21" s="34"/>
      <c r="F21" s="34"/>
      <c r="G21" s="34"/>
      <c r="H21" s="34"/>
      <c r="J21" s="13"/>
      <c r="K21" s="15"/>
    </row>
    <row r="22" spans="1:15" ht="15.5" x14ac:dyDescent="0.35">
      <c r="A22" s="38" t="s">
        <v>138</v>
      </c>
      <c r="B22" s="59" t="s">
        <v>139</v>
      </c>
      <c r="C22" s="42"/>
      <c r="D22" s="43"/>
      <c r="E22" s="43"/>
      <c r="F22" s="43"/>
      <c r="G22" s="44"/>
      <c r="H22" s="34"/>
      <c r="J22" s="13"/>
      <c r="K22" s="15"/>
    </row>
    <row r="23" spans="1:15" ht="15.5" x14ac:dyDescent="0.35">
      <c r="A23" s="38"/>
      <c r="B23" s="60" t="s">
        <v>140</v>
      </c>
      <c r="C23" s="394"/>
      <c r="D23" s="394"/>
      <c r="E23" s="394"/>
      <c r="F23" s="394"/>
      <c r="G23" s="395"/>
      <c r="H23" s="34"/>
      <c r="J23" s="13"/>
      <c r="K23" s="15"/>
    </row>
    <row r="24" spans="1:15" ht="5.25" customHeight="1" x14ac:dyDescent="0.35">
      <c r="A24" s="38"/>
      <c r="B24" s="34"/>
      <c r="C24" s="34"/>
      <c r="D24" s="34"/>
      <c r="E24" s="34"/>
      <c r="F24" s="34"/>
      <c r="G24" s="34"/>
      <c r="H24" s="34"/>
      <c r="J24" s="13"/>
      <c r="K24" s="15"/>
    </row>
    <row r="25" spans="1:15" ht="18.75" customHeight="1" x14ac:dyDescent="0.45">
      <c r="A25" s="396" t="s">
        <v>141</v>
      </c>
      <c r="B25" s="396"/>
      <c r="C25" s="396"/>
      <c r="D25" s="396"/>
      <c r="E25" s="396"/>
      <c r="F25" s="396"/>
      <c r="G25" s="396"/>
      <c r="H25" s="34"/>
      <c r="J25" s="13"/>
      <c r="K25" s="15"/>
    </row>
    <row r="26" spans="1:15" ht="9" customHeight="1" thickBot="1" x14ac:dyDescent="0.4">
      <c r="A26" s="38"/>
      <c r="B26" s="41"/>
      <c r="C26" s="34"/>
      <c r="D26" s="34"/>
      <c r="E26" s="34"/>
      <c r="F26" s="34"/>
      <c r="G26" s="34"/>
      <c r="H26" s="34"/>
      <c r="J26" s="13"/>
      <c r="K26" s="15"/>
    </row>
    <row r="27" spans="1:15" ht="36.75" customHeight="1" thickBot="1" x14ac:dyDescent="0.4">
      <c r="A27" s="38" t="s">
        <v>142</v>
      </c>
      <c r="B27" s="258" t="s">
        <v>143</v>
      </c>
      <c r="C27" s="259" t="s">
        <v>144</v>
      </c>
      <c r="D27" s="260" t="s">
        <v>145</v>
      </c>
      <c r="E27" s="259" t="s">
        <v>146</v>
      </c>
      <c r="F27" s="260" t="s">
        <v>147</v>
      </c>
      <c r="G27" s="261" t="s">
        <v>148</v>
      </c>
      <c r="H27" s="34"/>
      <c r="I27" s="398" t="s">
        <v>149</v>
      </c>
      <c r="J27" s="399"/>
      <c r="K27" s="399"/>
      <c r="L27" s="399"/>
      <c r="M27" s="399"/>
      <c r="N27" s="399"/>
      <c r="O27" s="400"/>
    </row>
    <row r="28" spans="1:15" ht="18.75" customHeight="1" x14ac:dyDescent="0.35">
      <c r="A28" s="38"/>
      <c r="B28" s="262" t="s">
        <v>150</v>
      </c>
      <c r="C28" s="263"/>
      <c r="D28" s="17"/>
      <c r="E28" s="264">
        <f>D28</f>
        <v>0</v>
      </c>
      <c r="F28" s="17"/>
      <c r="G28" s="265">
        <f t="shared" ref="G28:G33" si="0">E28-F28</f>
        <v>0</v>
      </c>
      <c r="H28" s="34"/>
      <c r="I28" s="401" t="s">
        <v>151</v>
      </c>
      <c r="J28" s="402"/>
      <c r="K28" s="402"/>
      <c r="L28" s="402"/>
      <c r="M28" s="402"/>
      <c r="N28" s="402"/>
      <c r="O28" s="403"/>
    </row>
    <row r="29" spans="1:15" ht="18.75" customHeight="1" x14ac:dyDescent="0.35">
      <c r="A29" s="38"/>
      <c r="B29" s="262" t="s">
        <v>152</v>
      </c>
      <c r="C29" s="264">
        <f t="shared" ref="C29:C35" si="1">G28</f>
        <v>0</v>
      </c>
      <c r="D29" s="17"/>
      <c r="E29" s="264">
        <f t="shared" ref="E29:E34" si="2">C29+D29</f>
        <v>0</v>
      </c>
      <c r="F29" s="17"/>
      <c r="G29" s="265">
        <f t="shared" si="0"/>
        <v>0</v>
      </c>
      <c r="H29" s="34"/>
      <c r="I29" s="401"/>
      <c r="J29" s="402"/>
      <c r="K29" s="402"/>
      <c r="L29" s="402"/>
      <c r="M29" s="402"/>
      <c r="N29" s="402"/>
      <c r="O29" s="403"/>
    </row>
    <row r="30" spans="1:15" ht="18.75" customHeight="1" x14ac:dyDescent="0.35">
      <c r="A30" s="38"/>
      <c r="B30" s="262" t="s">
        <v>153</v>
      </c>
      <c r="C30" s="264">
        <f t="shared" si="1"/>
        <v>0</v>
      </c>
      <c r="D30" s="17"/>
      <c r="E30" s="264">
        <f t="shared" si="2"/>
        <v>0</v>
      </c>
      <c r="F30" s="17"/>
      <c r="G30" s="265">
        <f t="shared" si="0"/>
        <v>0</v>
      </c>
      <c r="H30" s="34"/>
      <c r="I30" s="401"/>
      <c r="J30" s="402"/>
      <c r="K30" s="402"/>
      <c r="L30" s="402"/>
      <c r="M30" s="402"/>
      <c r="N30" s="402"/>
      <c r="O30" s="403"/>
    </row>
    <row r="31" spans="1:15" ht="18.75" customHeight="1" x14ac:dyDescent="0.35">
      <c r="A31" s="38"/>
      <c r="B31" s="262" t="s">
        <v>154</v>
      </c>
      <c r="C31" s="264">
        <f t="shared" si="1"/>
        <v>0</v>
      </c>
      <c r="D31" s="17"/>
      <c r="E31" s="264">
        <f t="shared" si="2"/>
        <v>0</v>
      </c>
      <c r="F31" s="17"/>
      <c r="G31" s="265">
        <f t="shared" si="0"/>
        <v>0</v>
      </c>
      <c r="H31" s="34"/>
      <c r="I31" s="401"/>
      <c r="J31" s="402"/>
      <c r="K31" s="402"/>
      <c r="L31" s="402"/>
      <c r="M31" s="402"/>
      <c r="N31" s="402"/>
      <c r="O31" s="403"/>
    </row>
    <row r="32" spans="1:15" ht="18.75" customHeight="1" x14ac:dyDescent="0.35">
      <c r="A32" s="38"/>
      <c r="B32" s="262" t="s">
        <v>155</v>
      </c>
      <c r="C32" s="264">
        <f t="shared" si="1"/>
        <v>0</v>
      </c>
      <c r="D32" s="17"/>
      <c r="E32" s="264">
        <f t="shared" si="2"/>
        <v>0</v>
      </c>
      <c r="F32" s="17"/>
      <c r="G32" s="265">
        <f t="shared" si="0"/>
        <v>0</v>
      </c>
      <c r="H32" s="34"/>
      <c r="I32" s="401"/>
      <c r="J32" s="402"/>
      <c r="K32" s="402"/>
      <c r="L32" s="402"/>
      <c r="M32" s="402"/>
      <c r="N32" s="402"/>
      <c r="O32" s="403"/>
    </row>
    <row r="33" spans="1:15" ht="18.75" customHeight="1" x14ac:dyDescent="0.35">
      <c r="A33" s="38"/>
      <c r="B33" s="262" t="s">
        <v>156</v>
      </c>
      <c r="C33" s="264">
        <f t="shared" si="1"/>
        <v>0</v>
      </c>
      <c r="D33" s="17"/>
      <c r="E33" s="264">
        <f t="shared" si="2"/>
        <v>0</v>
      </c>
      <c r="F33" s="17"/>
      <c r="G33" s="266">
        <f t="shared" si="0"/>
        <v>0</v>
      </c>
      <c r="H33" s="34"/>
      <c r="I33" s="401"/>
      <c r="J33" s="402"/>
      <c r="K33" s="402"/>
      <c r="L33" s="402"/>
      <c r="M33" s="402"/>
      <c r="N33" s="402"/>
      <c r="O33" s="403"/>
    </row>
    <row r="34" spans="1:15" ht="18.75" customHeight="1" x14ac:dyDescent="0.35">
      <c r="A34" s="38"/>
      <c r="B34" s="267" t="s">
        <v>157</v>
      </c>
      <c r="C34" s="268">
        <f t="shared" si="1"/>
        <v>0</v>
      </c>
      <c r="D34" s="17"/>
      <c r="E34" s="264">
        <f t="shared" si="2"/>
        <v>0</v>
      </c>
      <c r="F34" s="17"/>
      <c r="G34" s="266">
        <f>E34-F34</f>
        <v>0</v>
      </c>
      <c r="H34" s="34"/>
      <c r="I34" s="401"/>
      <c r="J34" s="402"/>
      <c r="K34" s="402"/>
      <c r="L34" s="402"/>
      <c r="M34" s="402"/>
      <c r="N34" s="402"/>
      <c r="O34" s="403"/>
    </row>
    <row r="35" spans="1:15" ht="18.75" customHeight="1" x14ac:dyDescent="0.35">
      <c r="A35" s="38"/>
      <c r="B35" s="267" t="s">
        <v>158</v>
      </c>
      <c r="C35" s="268">
        <f t="shared" si="1"/>
        <v>0</v>
      </c>
      <c r="D35" s="17"/>
      <c r="E35" s="264">
        <f>C35+D35</f>
        <v>0</v>
      </c>
      <c r="F35" s="269"/>
      <c r="G35" s="270">
        <f>E35-F35</f>
        <v>0</v>
      </c>
      <c r="H35" s="34"/>
      <c r="I35" s="401"/>
      <c r="J35" s="402"/>
      <c r="K35" s="402"/>
      <c r="L35" s="402"/>
      <c r="M35" s="402"/>
      <c r="N35" s="402"/>
      <c r="O35" s="403"/>
    </row>
    <row r="36" spans="1:15" ht="18.75" customHeight="1" x14ac:dyDescent="0.35">
      <c r="A36" s="38"/>
      <c r="B36" s="272" t="s">
        <v>159</v>
      </c>
      <c r="C36" s="273"/>
      <c r="D36" s="274"/>
      <c r="E36" s="275">
        <f>C36+D36</f>
        <v>0</v>
      </c>
      <c r="F36" s="279"/>
      <c r="G36" s="276"/>
      <c r="H36" s="34"/>
      <c r="I36" s="401"/>
      <c r="J36" s="402"/>
      <c r="K36" s="402"/>
      <c r="L36" s="402"/>
      <c r="M36" s="402"/>
      <c r="N36" s="402"/>
      <c r="O36" s="403"/>
    </row>
    <row r="37" spans="1:15" ht="18.75" customHeight="1" x14ac:dyDescent="0.35">
      <c r="A37" s="38"/>
      <c r="B37" s="277" t="s">
        <v>160</v>
      </c>
      <c r="C37" s="271"/>
      <c r="D37" s="271">
        <f>SUM(D28:D36)</f>
        <v>0</v>
      </c>
      <c r="E37" s="271"/>
      <c r="F37" s="271">
        <f>SUM(F28:F36)</f>
        <v>0</v>
      </c>
      <c r="G37" s="278"/>
      <c r="H37" s="34"/>
      <c r="I37" s="401"/>
      <c r="J37" s="402"/>
      <c r="K37" s="402"/>
      <c r="L37" s="402"/>
      <c r="M37" s="402"/>
      <c r="N37" s="402"/>
      <c r="O37" s="403"/>
    </row>
    <row r="38" spans="1:15" ht="18.75" customHeight="1" thickBot="1" x14ac:dyDescent="0.5">
      <c r="A38" s="48"/>
      <c r="B38" s="48"/>
      <c r="C38" s="48"/>
      <c r="D38" s="48"/>
      <c r="E38" s="48"/>
      <c r="F38" s="48"/>
      <c r="G38" s="48"/>
      <c r="H38" s="34"/>
      <c r="I38" s="404"/>
      <c r="J38" s="405"/>
      <c r="K38" s="405"/>
      <c r="L38" s="405"/>
      <c r="M38" s="405"/>
      <c r="N38" s="405"/>
      <c r="O38" s="406"/>
    </row>
    <row r="39" spans="1:15" ht="15.5" x14ac:dyDescent="0.35">
      <c r="A39" s="38" t="s">
        <v>161</v>
      </c>
      <c r="B39" s="61" t="s">
        <v>162</v>
      </c>
      <c r="C39" s="66"/>
      <c r="D39" s="397" t="s">
        <v>163</v>
      </c>
      <c r="E39" s="397"/>
      <c r="F39" s="397"/>
      <c r="G39" s="397"/>
      <c r="H39" s="397"/>
      <c r="K39" s="15"/>
    </row>
    <row r="40" spans="1:15" ht="15.5" x14ac:dyDescent="0.35">
      <c r="A40" s="38"/>
      <c r="B40" s="62" t="s">
        <v>164</v>
      </c>
      <c r="C40" s="67">
        <f>C45+C47</f>
        <v>800218.45</v>
      </c>
      <c r="D40" s="34"/>
      <c r="E40" s="34"/>
      <c r="F40" s="34"/>
      <c r="G40" s="34"/>
      <c r="H40" s="34"/>
      <c r="J40" s="13"/>
      <c r="K40" s="15"/>
    </row>
    <row r="41" spans="1:15" ht="6.75" customHeight="1" x14ac:dyDescent="0.35">
      <c r="A41" s="38"/>
      <c r="B41" s="63"/>
      <c r="C41" s="68"/>
      <c r="D41" s="34"/>
      <c r="E41" s="34"/>
      <c r="F41" s="34"/>
      <c r="G41" s="34"/>
      <c r="H41" s="34"/>
      <c r="J41" s="13"/>
      <c r="K41" s="15"/>
    </row>
    <row r="42" spans="1:15" ht="15.5" x14ac:dyDescent="0.35">
      <c r="A42" s="38"/>
      <c r="B42" s="7" t="s">
        <v>165</v>
      </c>
      <c r="C42" s="69" t="s">
        <v>166</v>
      </c>
      <c r="D42" s="34"/>
      <c r="E42" s="34"/>
      <c r="F42" s="34"/>
      <c r="G42" s="34"/>
      <c r="H42" s="34"/>
      <c r="J42" s="13"/>
      <c r="K42" s="15"/>
    </row>
    <row r="43" spans="1:15" ht="15.5" x14ac:dyDescent="0.35">
      <c r="A43" s="38"/>
      <c r="B43" s="7" t="s">
        <v>167</v>
      </c>
      <c r="C43" s="18">
        <v>109492</v>
      </c>
      <c r="D43" s="34"/>
      <c r="E43" s="34"/>
      <c r="F43" s="34"/>
      <c r="G43" s="34"/>
      <c r="H43" s="34"/>
      <c r="J43" s="13"/>
      <c r="K43" s="15"/>
    </row>
    <row r="44" spans="1:15" ht="15.5" x14ac:dyDescent="0.35">
      <c r="A44" s="38"/>
      <c r="B44" s="7" t="s">
        <v>168</v>
      </c>
      <c r="C44" s="18">
        <v>262164.75</v>
      </c>
      <c r="D44" s="34"/>
      <c r="E44" s="34"/>
      <c r="F44" s="34"/>
      <c r="G44" s="34"/>
      <c r="H44" s="34"/>
      <c r="J44" s="13"/>
      <c r="K44" s="15"/>
    </row>
    <row r="45" spans="1:15" ht="15.5" x14ac:dyDescent="0.35">
      <c r="A45" s="38"/>
      <c r="B45" s="7" t="s">
        <v>169</v>
      </c>
      <c r="C45" s="16">
        <f>SUM(C43:C44)</f>
        <v>371656.75</v>
      </c>
      <c r="D45" s="34"/>
      <c r="E45" s="34"/>
      <c r="F45" s="34"/>
      <c r="G45" s="34"/>
      <c r="H45" s="34"/>
      <c r="J45" s="13"/>
      <c r="K45" s="15"/>
    </row>
    <row r="46" spans="1:15" ht="15.5" x14ac:dyDescent="0.35">
      <c r="A46" s="38"/>
      <c r="B46" s="7"/>
      <c r="C46" s="16"/>
      <c r="D46" s="34"/>
      <c r="E46" s="34"/>
      <c r="F46" s="34"/>
      <c r="G46" s="34"/>
      <c r="H46" s="34"/>
      <c r="J46" s="13"/>
      <c r="K46" s="15"/>
    </row>
    <row r="47" spans="1:15" ht="15.5" x14ac:dyDescent="0.35">
      <c r="A47" s="38"/>
      <c r="B47" s="64" t="s">
        <v>170</v>
      </c>
      <c r="C47" s="65">
        <f>SUM(Table14[Amount])</f>
        <v>428561.7</v>
      </c>
      <c r="D47" s="34"/>
      <c r="E47" s="34"/>
      <c r="F47" s="34"/>
      <c r="G47" s="34"/>
      <c r="H47" s="34"/>
      <c r="J47" s="13"/>
      <c r="K47" s="15"/>
    </row>
    <row r="48" spans="1:15" ht="15.5" x14ac:dyDescent="0.35">
      <c r="A48" s="38"/>
      <c r="B48" s="101" t="s">
        <v>171</v>
      </c>
      <c r="C48" s="102" t="s">
        <v>166</v>
      </c>
      <c r="D48" s="34"/>
      <c r="E48" s="34"/>
      <c r="F48" s="34"/>
      <c r="G48" s="34"/>
      <c r="H48" s="34"/>
      <c r="J48" s="13"/>
      <c r="K48" s="15"/>
    </row>
    <row r="49" spans="1:11" ht="15.5" x14ac:dyDescent="0.35">
      <c r="A49" s="38"/>
      <c r="B49" s="7" t="s">
        <v>172</v>
      </c>
      <c r="C49">
        <v>4188</v>
      </c>
      <c r="D49" s="34"/>
      <c r="E49" s="34"/>
      <c r="F49" s="34"/>
      <c r="G49" s="34"/>
      <c r="H49" s="34"/>
      <c r="J49" s="13"/>
      <c r="K49" s="15"/>
    </row>
    <row r="50" spans="1:11" ht="15.5" x14ac:dyDescent="0.35">
      <c r="A50" s="38"/>
      <c r="B50" s="7" t="s">
        <v>173</v>
      </c>
      <c r="C50" s="18">
        <v>-1632</v>
      </c>
      <c r="D50" s="34"/>
      <c r="E50" s="34"/>
      <c r="F50" s="34"/>
      <c r="G50" s="34"/>
      <c r="H50" s="34"/>
      <c r="I50" s="19"/>
      <c r="J50" s="13"/>
      <c r="K50" s="14"/>
    </row>
    <row r="51" spans="1:11" ht="15.5" x14ac:dyDescent="0.35">
      <c r="A51" s="38"/>
      <c r="B51" s="7" t="s">
        <v>174</v>
      </c>
      <c r="C51" s="18">
        <v>426005.7</v>
      </c>
      <c r="D51" s="34"/>
      <c r="E51" s="34"/>
      <c r="F51" s="34"/>
      <c r="G51" s="34"/>
      <c r="H51" s="34"/>
      <c r="I51" s="20"/>
      <c r="J51" s="13"/>
      <c r="K51" s="15"/>
    </row>
    <row r="52" spans="1:11" ht="15.5" x14ac:dyDescent="0.35">
      <c r="A52" s="38"/>
      <c r="B52" s="7" t="s">
        <v>175</v>
      </c>
      <c r="C52" s="18"/>
      <c r="D52" s="34"/>
      <c r="E52" s="34"/>
      <c r="F52" s="34"/>
      <c r="G52" s="34"/>
      <c r="H52" s="34"/>
      <c r="I52" s="20"/>
      <c r="J52" s="13"/>
      <c r="K52" s="15"/>
    </row>
    <row r="53" spans="1:11" ht="15.5" x14ac:dyDescent="0.35">
      <c r="A53" s="38"/>
      <c r="B53" s="7" t="s">
        <v>176</v>
      </c>
      <c r="C53" s="18"/>
      <c r="D53" s="34"/>
      <c r="E53" s="34"/>
      <c r="F53" s="34"/>
      <c r="G53" s="34"/>
      <c r="H53" s="34"/>
      <c r="I53" s="20"/>
      <c r="J53" s="13"/>
      <c r="K53" s="15"/>
    </row>
    <row r="54" spans="1:11" ht="15.5" x14ac:dyDescent="0.35">
      <c r="A54" s="38"/>
      <c r="B54" s="7" t="s">
        <v>177</v>
      </c>
      <c r="C54" s="18"/>
      <c r="D54" s="34"/>
      <c r="E54" s="34"/>
      <c r="F54" s="34"/>
      <c r="G54" s="34"/>
      <c r="H54" s="34"/>
      <c r="J54" s="13"/>
      <c r="K54" s="15"/>
    </row>
    <row r="55" spans="1:11" ht="15.5" x14ac:dyDescent="0.35">
      <c r="A55" s="38"/>
      <c r="B55" s="7" t="s">
        <v>178</v>
      </c>
      <c r="C55" s="18"/>
      <c r="D55" s="34"/>
      <c r="E55" s="34"/>
      <c r="F55" s="34"/>
      <c r="G55" s="34"/>
      <c r="H55" s="34"/>
      <c r="J55" s="13"/>
      <c r="K55" s="15"/>
    </row>
    <row r="56" spans="1:11" ht="15.5" x14ac:dyDescent="0.35">
      <c r="A56" s="38"/>
      <c r="B56" s="36"/>
      <c r="C56" s="45"/>
      <c r="D56" s="34"/>
      <c r="E56" s="34"/>
      <c r="F56" s="34"/>
      <c r="G56" s="34"/>
      <c r="H56" s="34"/>
      <c r="J56" s="13"/>
      <c r="K56" s="15"/>
    </row>
    <row r="57" spans="1:11" ht="15.5" x14ac:dyDescent="0.35">
      <c r="A57" s="38"/>
      <c r="B57" s="46"/>
      <c r="C57" s="34"/>
      <c r="D57" s="34"/>
      <c r="E57" s="34"/>
      <c r="F57" s="34"/>
      <c r="G57" s="34"/>
      <c r="H57" s="34"/>
      <c r="J57" s="12"/>
      <c r="K57" s="15"/>
    </row>
    <row r="58" spans="1:11" ht="15.5" x14ac:dyDescent="0.35">
      <c r="A58" s="38"/>
      <c r="B58" s="47"/>
      <c r="C58" s="165"/>
      <c r="D58" s="165"/>
      <c r="E58" s="166"/>
      <c r="F58" s="165"/>
      <c r="G58" s="34"/>
      <c r="H58" s="34"/>
      <c r="J58" s="12"/>
      <c r="K58" s="15"/>
    </row>
  </sheetData>
  <sheetProtection selectLockedCells="1"/>
  <mergeCells count="6">
    <mergeCell ref="A10:G10"/>
    <mergeCell ref="C23:G23"/>
    <mergeCell ref="A25:G25"/>
    <mergeCell ref="D39:H39"/>
    <mergeCell ref="I27:O27"/>
    <mergeCell ref="I28:O38"/>
  </mergeCells>
  <pageMargins left="0.70866141732283472" right="0.70866141732283472" top="0.74803149606299213" bottom="0.74803149606299213" header="0.31496062992125984" footer="0.31496062992125984"/>
  <pageSetup paperSize="8" scale="81" orientation="landscape" cellComments="asDisplayed" r:id="rId1"/>
  <drawing r:id="rId2"/>
  <tableParts count="1">
    <tablePart r:id="rId3"/>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R417"/>
  <sheetViews>
    <sheetView tabSelected="1" zoomScaleNormal="100" zoomScaleSheetLayoutView="100" workbookViewId="0">
      <pane ySplit="4" topLeftCell="A252" activePane="bottomLeft" state="frozen"/>
      <selection pane="bottomLeft" activeCell="G395" sqref="G395"/>
    </sheetView>
  </sheetViews>
  <sheetFormatPr defaultColWidth="10.6328125" defaultRowHeight="15.75" customHeight="1" x14ac:dyDescent="0.25"/>
  <cols>
    <col min="1" max="1" width="13.36328125" style="297" customWidth="1"/>
    <col min="2" max="8" width="10.6328125" style="85"/>
    <col min="9" max="9" width="10.6328125" style="297"/>
    <col min="10" max="15" width="10.6328125" style="85"/>
    <col min="16" max="16" width="10.6328125" style="297"/>
    <col min="17" max="18" width="10.6328125" style="85"/>
    <col min="19" max="19" width="10.6328125" style="90"/>
    <col min="20" max="23" width="10.6328125" style="85"/>
    <col min="24" max="24" width="13.453125" style="85" customWidth="1"/>
    <col min="25" max="25" width="14.6328125" style="85" customWidth="1"/>
    <col min="26" max="26" width="14.54296875" style="85" customWidth="1"/>
    <col min="27" max="27" width="17.54296875" style="85" customWidth="1"/>
    <col min="28" max="28" width="10.6328125" style="85" customWidth="1"/>
    <col min="29" max="29" width="19.6328125" style="85" customWidth="1"/>
    <col min="30" max="30" width="88.36328125" style="85" customWidth="1"/>
    <col min="31" max="32" width="12.54296875" style="85" customWidth="1"/>
    <col min="33" max="33" width="10.6328125" style="85" customWidth="1"/>
    <col min="34" max="34" width="16.6328125" style="91" customWidth="1"/>
    <col min="35" max="44" width="10.6328125" style="85" customWidth="1"/>
    <col min="45" max="16384" width="10.6328125" style="85"/>
  </cols>
  <sheetData>
    <row r="1" spans="1:44" s="81" customFormat="1" ht="15.75" customHeight="1" x14ac:dyDescent="0.3">
      <c r="A1" s="299" t="s">
        <v>179</v>
      </c>
      <c r="B1" s="79"/>
      <c r="C1" s="79"/>
      <c r="D1" s="79"/>
      <c r="E1" s="79"/>
      <c r="F1" s="79"/>
      <c r="G1" s="79"/>
      <c r="I1" s="411" t="s">
        <v>180</v>
      </c>
      <c r="J1" s="411"/>
      <c r="K1" s="412" t="s">
        <v>181</v>
      </c>
      <c r="L1" s="412"/>
      <c r="M1" s="413" t="s">
        <v>182</v>
      </c>
      <c r="N1" s="413"/>
      <c r="O1" s="79"/>
      <c r="P1" s="298"/>
      <c r="Q1" s="79"/>
      <c r="R1" s="79"/>
      <c r="S1" s="82"/>
      <c r="X1" s="85"/>
      <c r="Y1" s="85"/>
      <c r="Z1" s="85"/>
    </row>
    <row r="2" spans="1:44" s="81" customFormat="1" ht="17.75" customHeight="1" thickBot="1" x14ac:dyDescent="0.35">
      <c r="A2" s="299" t="s">
        <v>183</v>
      </c>
      <c r="B2" s="79"/>
      <c r="C2" s="79"/>
      <c r="D2" s="79"/>
      <c r="E2" s="79"/>
      <c r="F2" s="79"/>
      <c r="G2" s="79"/>
      <c r="I2" s="411"/>
      <c r="J2" s="411"/>
      <c r="K2" s="412"/>
      <c r="L2" s="412"/>
      <c r="M2" s="413"/>
      <c r="N2" s="413"/>
      <c r="O2" s="79"/>
      <c r="P2" s="298"/>
      <c r="Q2" s="79"/>
      <c r="R2" s="79"/>
      <c r="S2" s="82"/>
      <c r="X2" s="85"/>
      <c r="Y2" s="85"/>
      <c r="Z2" s="85"/>
    </row>
    <row r="3" spans="1:44" ht="23.75" customHeight="1" x14ac:dyDescent="0.3">
      <c r="A3" s="294"/>
      <c r="B3" s="83"/>
      <c r="C3" s="83"/>
      <c r="D3" s="407" t="s">
        <v>184</v>
      </c>
      <c r="E3" s="408"/>
      <c r="F3" s="408"/>
      <c r="G3" s="409"/>
      <c r="H3" s="80"/>
      <c r="I3" s="294"/>
      <c r="J3" s="80"/>
      <c r="K3" s="80"/>
      <c r="L3" s="80"/>
      <c r="M3" s="80"/>
      <c r="N3" s="80"/>
      <c r="O3" s="80"/>
      <c r="P3" s="294"/>
      <c r="Q3" s="80"/>
      <c r="R3" s="80"/>
      <c r="S3" s="83"/>
      <c r="T3" s="410"/>
      <c r="U3" s="410"/>
      <c r="V3" s="410"/>
      <c r="W3" s="80"/>
      <c r="X3" s="80"/>
      <c r="Y3" s="80"/>
      <c r="Z3" s="80"/>
      <c r="AA3" s="80"/>
      <c r="AB3" s="80"/>
      <c r="AC3" s="80"/>
      <c r="AD3" s="80"/>
      <c r="AE3" s="80"/>
      <c r="AF3" s="80"/>
      <c r="AG3" s="80"/>
      <c r="AH3" s="84"/>
    </row>
    <row r="4" spans="1:44" s="84" customFormat="1" ht="77" customHeight="1" x14ac:dyDescent="0.3">
      <c r="A4" s="300" t="s">
        <v>57</v>
      </c>
      <c r="B4" s="98" t="s">
        <v>60</v>
      </c>
      <c r="C4" s="98" t="s">
        <v>62</v>
      </c>
      <c r="D4" s="86" t="s">
        <v>63</v>
      </c>
      <c r="E4" s="86" t="s">
        <v>65</v>
      </c>
      <c r="F4" s="86" t="s">
        <v>67</v>
      </c>
      <c r="G4" s="86" t="s">
        <v>69</v>
      </c>
      <c r="H4" s="99" t="s">
        <v>71</v>
      </c>
      <c r="I4" s="295" t="s">
        <v>73</v>
      </c>
      <c r="J4" s="99" t="s">
        <v>76</v>
      </c>
      <c r="K4" s="99" t="s">
        <v>78</v>
      </c>
      <c r="L4" s="86" t="s">
        <v>80</v>
      </c>
      <c r="M4" s="86" t="s">
        <v>82</v>
      </c>
      <c r="N4" s="86" t="s">
        <v>84</v>
      </c>
      <c r="O4" s="86" t="s">
        <v>86</v>
      </c>
      <c r="P4" s="295" t="s">
        <v>95</v>
      </c>
      <c r="Q4" s="86" t="s">
        <v>97</v>
      </c>
      <c r="R4" s="86" t="s">
        <v>99</v>
      </c>
      <c r="S4" s="100" t="s">
        <v>101</v>
      </c>
      <c r="T4" s="87" t="s">
        <v>103</v>
      </c>
      <c r="U4" s="157" t="s">
        <v>88</v>
      </c>
      <c r="V4" s="158" t="s">
        <v>90</v>
      </c>
      <c r="W4" s="158" t="s">
        <v>92</v>
      </c>
      <c r="X4" s="88" t="s">
        <v>185</v>
      </c>
      <c r="Y4" s="88" t="s">
        <v>186</v>
      </c>
      <c r="Z4" s="88" t="s">
        <v>187</v>
      </c>
      <c r="AA4" s="87" t="s">
        <v>188</v>
      </c>
      <c r="AB4" s="87" t="s">
        <v>189</v>
      </c>
      <c r="AC4" s="100" t="s">
        <v>105</v>
      </c>
      <c r="AD4" s="100" t="s">
        <v>190</v>
      </c>
      <c r="AE4" s="100" t="s">
        <v>120</v>
      </c>
      <c r="AF4" s="89" t="s">
        <v>191</v>
      </c>
      <c r="AG4" s="89" t="s">
        <v>192</v>
      </c>
      <c r="AH4" s="84" t="s">
        <v>193</v>
      </c>
      <c r="AI4" s="84" t="s">
        <v>194</v>
      </c>
      <c r="AJ4" s="84" t="s">
        <v>195</v>
      </c>
      <c r="AK4" s="84" t="s">
        <v>196</v>
      </c>
      <c r="AL4" s="84" t="s">
        <v>197</v>
      </c>
      <c r="AM4" s="84" t="s">
        <v>198</v>
      </c>
      <c r="AN4" s="84" t="s">
        <v>199</v>
      </c>
      <c r="AO4" s="84" t="s">
        <v>200</v>
      </c>
      <c r="AP4" s="84" t="s">
        <v>201</v>
      </c>
      <c r="AQ4" s="84" t="s">
        <v>202</v>
      </c>
      <c r="AR4" s="84" t="s">
        <v>203</v>
      </c>
    </row>
    <row r="5" spans="1:44" s="80" customFormat="1" ht="13.5" customHeight="1" x14ac:dyDescent="0.25">
      <c r="A5" s="338">
        <v>44817</v>
      </c>
      <c r="B5" s="339" t="s">
        <v>204</v>
      </c>
      <c r="C5" s="339" t="s">
        <v>205</v>
      </c>
      <c r="D5" s="339" t="s">
        <v>206</v>
      </c>
      <c r="E5" s="339" t="s">
        <v>207</v>
      </c>
      <c r="F5" s="339" t="s">
        <v>208</v>
      </c>
      <c r="G5" s="339" t="s">
        <v>209</v>
      </c>
      <c r="H5" s="339" t="s">
        <v>210</v>
      </c>
      <c r="I5" s="338">
        <v>44820</v>
      </c>
      <c r="J5" s="318" t="s">
        <v>211</v>
      </c>
      <c r="K5" s="318" t="s">
        <v>212</v>
      </c>
      <c r="L5" s="318" t="s">
        <v>213</v>
      </c>
      <c r="M5" s="318" t="s">
        <v>214</v>
      </c>
      <c r="N5" s="318" t="s">
        <v>215</v>
      </c>
      <c r="O5" s="318" t="s">
        <v>216</v>
      </c>
      <c r="P5" s="338">
        <v>44820</v>
      </c>
      <c r="Q5" s="339" t="s">
        <v>217</v>
      </c>
      <c r="R5" s="339" t="s">
        <v>218</v>
      </c>
      <c r="S5" s="339">
        <v>0</v>
      </c>
      <c r="T5" s="339">
        <v>0</v>
      </c>
      <c r="U5" s="339"/>
      <c r="V5" s="339"/>
      <c r="W5" s="339"/>
      <c r="X5" s="320">
        <v>0</v>
      </c>
      <c r="Y5" s="339">
        <v>300</v>
      </c>
      <c r="Z5" s="339">
        <v>300</v>
      </c>
      <c r="AA5" s="339">
        <v>0</v>
      </c>
      <c r="AB5" s="339">
        <v>100</v>
      </c>
      <c r="AC5" s="339" t="s">
        <v>219</v>
      </c>
      <c r="AD5" s="339"/>
      <c r="AE5" s="318" t="s">
        <v>220</v>
      </c>
      <c r="AF5" s="321"/>
      <c r="AG5" s="322" t="s">
        <v>216</v>
      </c>
      <c r="AH5" s="322" t="s">
        <v>216</v>
      </c>
      <c r="AI5" s="322" t="s">
        <v>221</v>
      </c>
      <c r="AJ5" s="322" t="s">
        <v>216</v>
      </c>
      <c r="AK5" s="322" t="s">
        <v>216</v>
      </c>
      <c r="AL5" s="322" t="s">
        <v>216</v>
      </c>
      <c r="AM5" s="322" t="s">
        <v>216</v>
      </c>
      <c r="AN5" s="321"/>
      <c r="AO5" s="321"/>
      <c r="AP5" s="322" t="s">
        <v>216</v>
      </c>
      <c r="AQ5" s="322" t="s">
        <v>216</v>
      </c>
      <c r="AR5" s="322" t="s">
        <v>216</v>
      </c>
    </row>
    <row r="6" spans="1:44" s="80" customFormat="1" ht="15.75" customHeight="1" x14ac:dyDescent="0.25">
      <c r="A6" s="338">
        <v>44716</v>
      </c>
      <c r="B6" s="339" t="s">
        <v>222</v>
      </c>
      <c r="C6" s="339" t="s">
        <v>223</v>
      </c>
      <c r="D6" s="339" t="s">
        <v>224</v>
      </c>
      <c r="E6" s="339" t="s">
        <v>225</v>
      </c>
      <c r="F6" s="339" t="s">
        <v>226</v>
      </c>
      <c r="G6" s="339" t="s">
        <v>209</v>
      </c>
      <c r="H6" s="339" t="s">
        <v>227</v>
      </c>
      <c r="I6" s="338">
        <v>44746</v>
      </c>
      <c r="J6" s="318" t="s">
        <v>228</v>
      </c>
      <c r="K6" s="318" t="s">
        <v>216</v>
      </c>
      <c r="L6" s="318" t="s">
        <v>229</v>
      </c>
      <c r="M6" s="318" t="s">
        <v>230</v>
      </c>
      <c r="N6" s="318" t="s">
        <v>231</v>
      </c>
      <c r="O6" s="318" t="s">
        <v>232</v>
      </c>
      <c r="P6" s="338">
        <v>44725</v>
      </c>
      <c r="Q6" s="339" t="s">
        <v>233</v>
      </c>
      <c r="R6" s="339" t="s">
        <v>218</v>
      </c>
      <c r="S6" s="339">
        <v>0</v>
      </c>
      <c r="T6" s="339">
        <v>0</v>
      </c>
      <c r="U6" s="339"/>
      <c r="V6" s="339"/>
      <c r="W6" s="339"/>
      <c r="X6" s="320">
        <v>0</v>
      </c>
      <c r="Y6" s="339"/>
      <c r="Z6" s="339"/>
      <c r="AA6" s="339">
        <v>0</v>
      </c>
      <c r="AB6" s="339"/>
      <c r="AC6" s="339"/>
      <c r="AD6" s="339"/>
      <c r="AE6" s="318" t="s">
        <v>220</v>
      </c>
      <c r="AF6" s="321"/>
      <c r="AG6" s="322" t="s">
        <v>216</v>
      </c>
      <c r="AH6" s="322" t="s">
        <v>216</v>
      </c>
      <c r="AI6" s="322" t="s">
        <v>234</v>
      </c>
      <c r="AJ6" s="322" t="s">
        <v>216</v>
      </c>
      <c r="AK6" s="322" t="s">
        <v>216</v>
      </c>
      <c r="AL6" s="322" t="s">
        <v>216</v>
      </c>
      <c r="AM6" s="322" t="s">
        <v>216</v>
      </c>
      <c r="AN6" s="321"/>
      <c r="AO6" s="321"/>
      <c r="AP6" s="322" t="s">
        <v>216</v>
      </c>
      <c r="AQ6" s="322" t="s">
        <v>216</v>
      </c>
      <c r="AR6" s="322" t="s">
        <v>216</v>
      </c>
    </row>
    <row r="7" spans="1:44" s="80" customFormat="1" ht="15.75" customHeight="1" x14ac:dyDescent="0.25">
      <c r="A7" s="338">
        <v>44651</v>
      </c>
      <c r="B7" s="339" t="s">
        <v>216</v>
      </c>
      <c r="C7" s="339" t="s">
        <v>235</v>
      </c>
      <c r="D7" s="339" t="s">
        <v>236</v>
      </c>
      <c r="E7" s="339" t="s">
        <v>237</v>
      </c>
      <c r="F7" s="339" t="s">
        <v>238</v>
      </c>
      <c r="G7" s="339" t="s">
        <v>209</v>
      </c>
      <c r="H7" s="339" t="s">
        <v>239</v>
      </c>
      <c r="I7" s="338">
        <v>44742</v>
      </c>
      <c r="J7" s="318" t="s">
        <v>240</v>
      </c>
      <c r="K7" s="318" t="s">
        <v>241</v>
      </c>
      <c r="L7" s="318" t="s">
        <v>240</v>
      </c>
      <c r="M7" s="318" t="s">
        <v>242</v>
      </c>
      <c r="N7" s="318" t="s">
        <v>216</v>
      </c>
      <c r="O7" s="318" t="s">
        <v>216</v>
      </c>
      <c r="P7" s="338"/>
      <c r="Q7" s="339" t="s">
        <v>243</v>
      </c>
      <c r="R7" s="339" t="s">
        <v>218</v>
      </c>
      <c r="S7" s="339">
        <v>0</v>
      </c>
      <c r="T7" s="339">
        <v>0</v>
      </c>
      <c r="U7" s="339"/>
      <c r="V7" s="339"/>
      <c r="W7" s="339"/>
      <c r="X7" s="320">
        <v>0</v>
      </c>
      <c r="Y7" s="339"/>
      <c r="Z7" s="339"/>
      <c r="AA7" s="339">
        <v>0</v>
      </c>
      <c r="AB7" s="339"/>
      <c r="AC7" s="339"/>
      <c r="AD7" s="339"/>
      <c r="AE7" s="318" t="s">
        <v>220</v>
      </c>
      <c r="AF7" s="321"/>
      <c r="AG7" s="322" t="s">
        <v>216</v>
      </c>
      <c r="AH7" s="322" t="s">
        <v>216</v>
      </c>
      <c r="AI7" s="322" t="s">
        <v>244</v>
      </c>
      <c r="AJ7" s="322" t="s">
        <v>216</v>
      </c>
      <c r="AK7" s="322" t="s">
        <v>216</v>
      </c>
      <c r="AL7" s="322" t="s">
        <v>216</v>
      </c>
      <c r="AM7" s="322" t="s">
        <v>216</v>
      </c>
      <c r="AN7" s="321"/>
      <c r="AO7" s="321"/>
      <c r="AP7" s="322" t="s">
        <v>216</v>
      </c>
      <c r="AQ7" s="322" t="s">
        <v>216</v>
      </c>
      <c r="AR7" s="322" t="s">
        <v>216</v>
      </c>
    </row>
    <row r="8" spans="1:44" s="80" customFormat="1" ht="15.75" customHeight="1" x14ac:dyDescent="0.25">
      <c r="A8" s="338">
        <v>44662</v>
      </c>
      <c r="B8" s="339" t="s">
        <v>245</v>
      </c>
      <c r="C8" s="339" t="s">
        <v>246</v>
      </c>
      <c r="D8" s="339" t="s">
        <v>247</v>
      </c>
      <c r="E8" s="339" t="s">
        <v>248</v>
      </c>
      <c r="F8" s="339" t="s">
        <v>249</v>
      </c>
      <c r="G8" s="339" t="s">
        <v>209</v>
      </c>
      <c r="H8" s="339" t="s">
        <v>250</v>
      </c>
      <c r="I8" s="338">
        <v>44700</v>
      </c>
      <c r="J8" s="318" t="s">
        <v>251</v>
      </c>
      <c r="K8" s="318" t="s">
        <v>252</v>
      </c>
      <c r="L8" s="318" t="s">
        <v>251</v>
      </c>
      <c r="M8" s="318" t="s">
        <v>253</v>
      </c>
      <c r="N8" s="318" t="s">
        <v>216</v>
      </c>
      <c r="O8" s="318" t="s">
        <v>216</v>
      </c>
      <c r="P8" s="338">
        <v>44672</v>
      </c>
      <c r="Q8" s="339" t="s">
        <v>254</v>
      </c>
      <c r="R8" s="339" t="s">
        <v>255</v>
      </c>
      <c r="S8" s="339">
        <v>0</v>
      </c>
      <c r="T8" s="339">
        <v>0</v>
      </c>
      <c r="U8" s="339"/>
      <c r="V8" s="339"/>
      <c r="W8" s="339"/>
      <c r="X8" s="320">
        <v>0</v>
      </c>
      <c r="Y8" s="339"/>
      <c r="Z8" s="339"/>
      <c r="AA8" s="339">
        <v>0</v>
      </c>
      <c r="AB8" s="339"/>
      <c r="AC8" s="339"/>
      <c r="AD8" s="339"/>
      <c r="AE8" s="318" t="s">
        <v>220</v>
      </c>
      <c r="AF8" s="321"/>
      <c r="AG8" s="322" t="s">
        <v>216</v>
      </c>
      <c r="AH8" s="322" t="s">
        <v>216</v>
      </c>
      <c r="AI8" s="322" t="s">
        <v>256</v>
      </c>
      <c r="AJ8" s="322" t="s">
        <v>216</v>
      </c>
      <c r="AK8" s="322" t="s">
        <v>216</v>
      </c>
      <c r="AL8" s="322" t="s">
        <v>216</v>
      </c>
      <c r="AM8" s="322" t="s">
        <v>216</v>
      </c>
      <c r="AN8" s="321"/>
      <c r="AO8" s="321"/>
      <c r="AP8" s="322" t="s">
        <v>216</v>
      </c>
      <c r="AQ8" s="322" t="s">
        <v>216</v>
      </c>
      <c r="AR8" s="322" t="s">
        <v>216</v>
      </c>
    </row>
    <row r="9" spans="1:44" s="80" customFormat="1" ht="15.75" customHeight="1" x14ac:dyDescent="0.25">
      <c r="A9" s="338">
        <v>44757</v>
      </c>
      <c r="B9" s="339" t="s">
        <v>216</v>
      </c>
      <c r="C9" s="339" t="s">
        <v>257</v>
      </c>
      <c r="D9" s="339" t="s">
        <v>258</v>
      </c>
      <c r="E9" s="339" t="s">
        <v>259</v>
      </c>
      <c r="F9" s="339" t="s">
        <v>260</v>
      </c>
      <c r="G9" s="339" t="s">
        <v>209</v>
      </c>
      <c r="H9" s="339" t="s">
        <v>261</v>
      </c>
      <c r="I9" s="338">
        <v>44777</v>
      </c>
      <c r="J9" s="318" t="s">
        <v>240</v>
      </c>
      <c r="K9" s="318" t="s">
        <v>262</v>
      </c>
      <c r="L9" s="318" t="s">
        <v>240</v>
      </c>
      <c r="M9" s="318" t="s">
        <v>263</v>
      </c>
      <c r="N9" s="318" t="s">
        <v>216</v>
      </c>
      <c r="O9" s="318" t="s">
        <v>216</v>
      </c>
      <c r="P9" s="338">
        <v>44757</v>
      </c>
      <c r="Q9" s="340">
        <v>1600</v>
      </c>
      <c r="R9" s="339" t="s">
        <v>218</v>
      </c>
      <c r="S9" s="339">
        <v>0</v>
      </c>
      <c r="T9" s="339">
        <v>0</v>
      </c>
      <c r="U9" s="339"/>
      <c r="V9" s="339"/>
      <c r="W9" s="339"/>
      <c r="X9" s="320">
        <v>0</v>
      </c>
      <c r="Y9" s="339"/>
      <c r="Z9" s="339"/>
      <c r="AA9" s="339">
        <v>0</v>
      </c>
      <c r="AB9" s="339"/>
      <c r="AC9" s="339"/>
      <c r="AD9" s="339"/>
      <c r="AE9" s="318" t="s">
        <v>220</v>
      </c>
      <c r="AF9" s="321"/>
      <c r="AG9" s="322" t="s">
        <v>216</v>
      </c>
      <c r="AH9" s="322" t="s">
        <v>216</v>
      </c>
      <c r="AI9" s="322" t="s">
        <v>264</v>
      </c>
      <c r="AJ9" s="322" t="s">
        <v>216</v>
      </c>
      <c r="AK9" s="322" t="s">
        <v>216</v>
      </c>
      <c r="AL9" s="322" t="s">
        <v>216</v>
      </c>
      <c r="AM9" s="322" t="s">
        <v>216</v>
      </c>
      <c r="AN9" s="321"/>
      <c r="AO9" s="321"/>
      <c r="AP9" s="322" t="s">
        <v>216</v>
      </c>
      <c r="AQ9" s="322" t="s">
        <v>216</v>
      </c>
      <c r="AR9" s="322" t="s">
        <v>216</v>
      </c>
    </row>
    <row r="10" spans="1:44" s="80" customFormat="1" ht="15.75" customHeight="1" x14ac:dyDescent="0.25">
      <c r="A10" s="338">
        <v>44919</v>
      </c>
      <c r="B10" s="339" t="s">
        <v>265</v>
      </c>
      <c r="C10" s="339" t="s">
        <v>266</v>
      </c>
      <c r="D10" s="339" t="s">
        <v>267</v>
      </c>
      <c r="E10" s="339" t="s">
        <v>268</v>
      </c>
      <c r="F10" s="339" t="s">
        <v>269</v>
      </c>
      <c r="G10" s="339" t="s">
        <v>209</v>
      </c>
      <c r="H10" s="339" t="s">
        <v>270</v>
      </c>
      <c r="I10" s="338">
        <v>44925</v>
      </c>
      <c r="J10" s="318" t="s">
        <v>271</v>
      </c>
      <c r="K10" s="318" t="s">
        <v>272</v>
      </c>
      <c r="L10" s="318" t="s">
        <v>216</v>
      </c>
      <c r="M10" s="318" t="s">
        <v>216</v>
      </c>
      <c r="N10" s="318" t="s">
        <v>216</v>
      </c>
      <c r="O10" s="318" t="s">
        <v>216</v>
      </c>
      <c r="P10" s="338">
        <v>44929</v>
      </c>
      <c r="Q10" s="340">
        <v>3030</v>
      </c>
      <c r="R10" s="339" t="s">
        <v>218</v>
      </c>
      <c r="S10" s="339">
        <v>0</v>
      </c>
      <c r="T10" s="339">
        <v>0</v>
      </c>
      <c r="U10" s="339"/>
      <c r="V10" s="339"/>
      <c r="W10" s="339"/>
      <c r="X10" s="320">
        <v>0</v>
      </c>
      <c r="Y10" s="339"/>
      <c r="Z10" s="339"/>
      <c r="AA10" s="339">
        <v>0</v>
      </c>
      <c r="AB10" s="339"/>
      <c r="AC10" s="339"/>
      <c r="AD10" s="339"/>
      <c r="AE10" s="318" t="s">
        <v>220</v>
      </c>
      <c r="AF10" s="321"/>
      <c r="AG10" s="322" t="s">
        <v>216</v>
      </c>
      <c r="AH10" s="322" t="s">
        <v>216</v>
      </c>
      <c r="AI10" s="322" t="s">
        <v>267</v>
      </c>
      <c r="AJ10" s="322" t="s">
        <v>216</v>
      </c>
      <c r="AK10" s="322" t="s">
        <v>216</v>
      </c>
      <c r="AL10" s="322" t="s">
        <v>216</v>
      </c>
      <c r="AM10" s="322" t="s">
        <v>216</v>
      </c>
      <c r="AN10" s="321"/>
      <c r="AO10" s="321"/>
      <c r="AP10" s="322" t="s">
        <v>216</v>
      </c>
      <c r="AQ10" s="322" t="s">
        <v>216</v>
      </c>
      <c r="AR10" s="322" t="s">
        <v>216</v>
      </c>
    </row>
    <row r="11" spans="1:44" s="80" customFormat="1" ht="15.75" customHeight="1" x14ac:dyDescent="0.25">
      <c r="A11" s="338">
        <v>44771</v>
      </c>
      <c r="B11" s="339" t="s">
        <v>216</v>
      </c>
      <c r="C11" s="339" t="s">
        <v>273</v>
      </c>
      <c r="D11" s="339" t="s">
        <v>274</v>
      </c>
      <c r="E11" s="339" t="s">
        <v>275</v>
      </c>
      <c r="F11" s="339" t="s">
        <v>276</v>
      </c>
      <c r="G11" s="339" t="s">
        <v>209</v>
      </c>
      <c r="H11" s="339" t="s">
        <v>277</v>
      </c>
      <c r="I11" s="338">
        <v>44809</v>
      </c>
      <c r="J11" s="318" t="s">
        <v>240</v>
      </c>
      <c r="K11" s="318" t="s">
        <v>241</v>
      </c>
      <c r="L11" s="318" t="s">
        <v>216</v>
      </c>
      <c r="M11" s="318" t="s">
        <v>216</v>
      </c>
      <c r="N11" s="318" t="s">
        <v>216</v>
      </c>
      <c r="O11" s="318" t="s">
        <v>216</v>
      </c>
      <c r="P11" s="338">
        <v>44771</v>
      </c>
      <c r="Q11" s="340">
        <v>2290</v>
      </c>
      <c r="R11" s="339" t="s">
        <v>218</v>
      </c>
      <c r="S11" s="339">
        <v>0</v>
      </c>
      <c r="T11" s="339">
        <v>0</v>
      </c>
      <c r="U11" s="339"/>
      <c r="V11" s="339"/>
      <c r="W11" s="339"/>
      <c r="X11" s="320">
        <v>0</v>
      </c>
      <c r="Y11" s="339"/>
      <c r="Z11" s="339"/>
      <c r="AA11" s="339">
        <v>0</v>
      </c>
      <c r="AB11" s="339"/>
      <c r="AC11" s="339"/>
      <c r="AD11" s="339"/>
      <c r="AE11" s="318" t="s">
        <v>220</v>
      </c>
      <c r="AF11" s="321"/>
      <c r="AG11" s="322" t="s">
        <v>216</v>
      </c>
      <c r="AH11" s="322" t="s">
        <v>216</v>
      </c>
      <c r="AI11" s="322" t="s">
        <v>278</v>
      </c>
      <c r="AJ11" s="322" t="s">
        <v>216</v>
      </c>
      <c r="AK11" s="322" t="s">
        <v>216</v>
      </c>
      <c r="AL11" s="322" t="s">
        <v>216</v>
      </c>
      <c r="AM11" s="322" t="s">
        <v>216</v>
      </c>
      <c r="AN11" s="321"/>
      <c r="AO11" s="321"/>
      <c r="AP11" s="322" t="s">
        <v>216</v>
      </c>
      <c r="AQ11" s="322" t="s">
        <v>216</v>
      </c>
      <c r="AR11" s="322" t="s">
        <v>216</v>
      </c>
    </row>
    <row r="12" spans="1:44" s="80" customFormat="1" ht="15.75" customHeight="1" x14ac:dyDescent="0.25">
      <c r="A12" s="338">
        <v>44640</v>
      </c>
      <c r="B12" s="339" t="s">
        <v>279</v>
      </c>
      <c r="C12" s="339" t="s">
        <v>280</v>
      </c>
      <c r="D12" s="339" t="s">
        <v>236</v>
      </c>
      <c r="E12" s="339" t="s">
        <v>281</v>
      </c>
      <c r="F12" s="339" t="s">
        <v>282</v>
      </c>
      <c r="G12" s="339" t="s">
        <v>209</v>
      </c>
      <c r="H12" s="339" t="s">
        <v>283</v>
      </c>
      <c r="I12" s="338">
        <v>44652</v>
      </c>
      <c r="J12" s="318" t="s">
        <v>240</v>
      </c>
      <c r="K12" s="318" t="s">
        <v>284</v>
      </c>
      <c r="L12" s="318" t="s">
        <v>216</v>
      </c>
      <c r="M12" s="318" t="s">
        <v>216</v>
      </c>
      <c r="N12" s="318" t="s">
        <v>216</v>
      </c>
      <c r="O12" s="318" t="s">
        <v>216</v>
      </c>
      <c r="P12" s="338">
        <v>44656</v>
      </c>
      <c r="Q12" s="340">
        <v>3590</v>
      </c>
      <c r="R12" s="339" t="s">
        <v>255</v>
      </c>
      <c r="S12" s="339">
        <v>0</v>
      </c>
      <c r="T12" s="339">
        <v>0</v>
      </c>
      <c r="U12" s="339"/>
      <c r="V12" s="339"/>
      <c r="W12" s="339"/>
      <c r="X12" s="320">
        <v>0</v>
      </c>
      <c r="Y12" s="339"/>
      <c r="Z12" s="339"/>
      <c r="AA12" s="339">
        <v>0</v>
      </c>
      <c r="AB12" s="339"/>
      <c r="AC12" s="339"/>
      <c r="AD12" s="339"/>
      <c r="AE12" s="318" t="s">
        <v>220</v>
      </c>
      <c r="AF12" s="321"/>
      <c r="AG12" s="322" t="s">
        <v>285</v>
      </c>
      <c r="AH12" s="322" t="s">
        <v>216</v>
      </c>
      <c r="AI12" s="322" t="s">
        <v>286</v>
      </c>
      <c r="AJ12" s="322" t="s">
        <v>216</v>
      </c>
      <c r="AK12" s="322" t="s">
        <v>216</v>
      </c>
      <c r="AL12" s="322" t="s">
        <v>216</v>
      </c>
      <c r="AM12" s="322" t="s">
        <v>216</v>
      </c>
      <c r="AN12" s="321"/>
      <c r="AO12" s="321"/>
      <c r="AP12" s="322" t="s">
        <v>216</v>
      </c>
      <c r="AQ12" s="322" t="s">
        <v>216</v>
      </c>
      <c r="AR12" s="322" t="s">
        <v>216</v>
      </c>
    </row>
    <row r="13" spans="1:44" s="80" customFormat="1" ht="15.75" customHeight="1" x14ac:dyDescent="0.25">
      <c r="A13" s="338">
        <v>44769</v>
      </c>
      <c r="B13" s="339" t="s">
        <v>216</v>
      </c>
      <c r="C13" s="339" t="s">
        <v>287</v>
      </c>
      <c r="D13" s="339" t="s">
        <v>274</v>
      </c>
      <c r="E13" s="339" t="s">
        <v>288</v>
      </c>
      <c r="F13" s="339" t="s">
        <v>289</v>
      </c>
      <c r="G13" s="339" t="s">
        <v>209</v>
      </c>
      <c r="H13" s="339" t="s">
        <v>290</v>
      </c>
      <c r="I13" s="338">
        <v>44799</v>
      </c>
      <c r="J13" s="318" t="s">
        <v>251</v>
      </c>
      <c r="K13" s="318" t="s">
        <v>291</v>
      </c>
      <c r="L13" s="318" t="s">
        <v>251</v>
      </c>
      <c r="M13" s="318" t="s">
        <v>292</v>
      </c>
      <c r="N13" s="318" t="s">
        <v>216</v>
      </c>
      <c r="O13" s="318" t="s">
        <v>216</v>
      </c>
      <c r="P13" s="338">
        <v>44769</v>
      </c>
      <c r="Q13" s="340">
        <v>2090</v>
      </c>
      <c r="R13" s="339" t="s">
        <v>218</v>
      </c>
      <c r="S13" s="339">
        <v>0</v>
      </c>
      <c r="T13" s="339">
        <v>0</v>
      </c>
      <c r="U13" s="339"/>
      <c r="V13" s="339"/>
      <c r="W13" s="339"/>
      <c r="X13" s="320">
        <v>0</v>
      </c>
      <c r="Y13" s="339"/>
      <c r="Z13" s="339"/>
      <c r="AA13" s="339">
        <v>0</v>
      </c>
      <c r="AB13" s="339"/>
      <c r="AC13" s="339"/>
      <c r="AD13" s="339"/>
      <c r="AE13" s="318" t="s">
        <v>220</v>
      </c>
      <c r="AF13" s="321"/>
      <c r="AG13" s="322" t="s">
        <v>216</v>
      </c>
      <c r="AH13" s="322" t="s">
        <v>216</v>
      </c>
      <c r="AI13" s="322" t="s">
        <v>278</v>
      </c>
      <c r="AJ13" s="322" t="s">
        <v>216</v>
      </c>
      <c r="AK13" s="322" t="s">
        <v>216</v>
      </c>
      <c r="AL13" s="322" t="s">
        <v>216</v>
      </c>
      <c r="AM13" s="322" t="s">
        <v>216</v>
      </c>
      <c r="AN13" s="321"/>
      <c r="AO13" s="321"/>
      <c r="AP13" s="322" t="s">
        <v>216</v>
      </c>
      <c r="AQ13" s="322" t="s">
        <v>216</v>
      </c>
      <c r="AR13" s="322" t="s">
        <v>216</v>
      </c>
    </row>
    <row r="14" spans="1:44" s="80" customFormat="1" ht="15.75" customHeight="1" x14ac:dyDescent="0.25">
      <c r="A14" s="338">
        <v>44652</v>
      </c>
      <c r="B14" s="339" t="s">
        <v>293</v>
      </c>
      <c r="C14" s="339" t="s">
        <v>294</v>
      </c>
      <c r="D14" s="339" t="s">
        <v>274</v>
      </c>
      <c r="E14" s="339" t="s">
        <v>295</v>
      </c>
      <c r="F14" s="339" t="s">
        <v>296</v>
      </c>
      <c r="G14" s="339" t="s">
        <v>209</v>
      </c>
      <c r="H14" s="339" t="s">
        <v>297</v>
      </c>
      <c r="I14" s="338">
        <v>44704</v>
      </c>
      <c r="J14" s="318" t="s">
        <v>229</v>
      </c>
      <c r="K14" s="318" t="s">
        <v>298</v>
      </c>
      <c r="L14" s="318" t="s">
        <v>216</v>
      </c>
      <c r="M14" s="318" t="s">
        <v>216</v>
      </c>
      <c r="N14" s="318" t="s">
        <v>216</v>
      </c>
      <c r="O14" s="318" t="s">
        <v>216</v>
      </c>
      <c r="P14" s="338">
        <v>44652</v>
      </c>
      <c r="Q14" s="340">
        <v>2290</v>
      </c>
      <c r="R14" s="339" t="s">
        <v>218</v>
      </c>
      <c r="S14" s="339">
        <v>0</v>
      </c>
      <c r="T14" s="339">
        <v>0</v>
      </c>
      <c r="U14" s="339"/>
      <c r="V14" s="339"/>
      <c r="W14" s="339"/>
      <c r="X14" s="320">
        <v>0</v>
      </c>
      <c r="Y14" s="339"/>
      <c r="Z14" s="339"/>
      <c r="AA14" s="339">
        <v>0</v>
      </c>
      <c r="AB14" s="339"/>
      <c r="AC14" s="339"/>
      <c r="AD14" s="339"/>
      <c r="AE14" s="318" t="s">
        <v>220</v>
      </c>
      <c r="AF14" s="321"/>
      <c r="AG14" s="322" t="s">
        <v>216</v>
      </c>
      <c r="AH14" s="322" t="s">
        <v>216</v>
      </c>
      <c r="AI14" s="322" t="s">
        <v>278</v>
      </c>
      <c r="AJ14" s="322" t="s">
        <v>216</v>
      </c>
      <c r="AK14" s="322" t="s">
        <v>216</v>
      </c>
      <c r="AL14" s="322" t="s">
        <v>216</v>
      </c>
      <c r="AM14" s="322" t="s">
        <v>216</v>
      </c>
      <c r="AN14" s="321"/>
      <c r="AO14" s="321"/>
      <c r="AP14" s="322" t="s">
        <v>216</v>
      </c>
      <c r="AQ14" s="322" t="s">
        <v>216</v>
      </c>
      <c r="AR14" s="322" t="s">
        <v>216</v>
      </c>
    </row>
    <row r="15" spans="1:44" s="80" customFormat="1" ht="15.75" customHeight="1" x14ac:dyDescent="0.25">
      <c r="A15" s="338">
        <v>44658</v>
      </c>
      <c r="B15" s="339" t="s">
        <v>216</v>
      </c>
      <c r="C15" s="339" t="s">
        <v>299</v>
      </c>
      <c r="D15" s="339" t="s">
        <v>300</v>
      </c>
      <c r="E15" s="339" t="s">
        <v>301</v>
      </c>
      <c r="F15" s="339" t="s">
        <v>302</v>
      </c>
      <c r="G15" s="339" t="s">
        <v>209</v>
      </c>
      <c r="H15" s="339" t="s">
        <v>303</v>
      </c>
      <c r="I15" s="338">
        <v>44726</v>
      </c>
      <c r="J15" s="318" t="s">
        <v>304</v>
      </c>
      <c r="K15" s="318" t="s">
        <v>305</v>
      </c>
      <c r="L15" s="318" t="s">
        <v>216</v>
      </c>
      <c r="M15" s="318" t="s">
        <v>216</v>
      </c>
      <c r="N15" s="318" t="s">
        <v>216</v>
      </c>
      <c r="O15" s="318" t="s">
        <v>216</v>
      </c>
      <c r="P15" s="338">
        <v>44658</v>
      </c>
      <c r="Q15" s="340">
        <v>2385</v>
      </c>
      <c r="R15" s="339" t="s">
        <v>218</v>
      </c>
      <c r="S15" s="339">
        <v>2385</v>
      </c>
      <c r="T15" s="339">
        <v>0</v>
      </c>
      <c r="U15" s="339"/>
      <c r="V15" s="339"/>
      <c r="W15" s="339"/>
      <c r="X15" s="320">
        <v>0</v>
      </c>
      <c r="Y15" s="339"/>
      <c r="Z15" s="339"/>
      <c r="AA15" s="339">
        <v>0</v>
      </c>
      <c r="AB15" s="339"/>
      <c r="AC15" s="339"/>
      <c r="AD15" s="339"/>
      <c r="AE15" s="318" t="s">
        <v>220</v>
      </c>
      <c r="AF15" s="321"/>
      <c r="AG15" s="322" t="s">
        <v>216</v>
      </c>
      <c r="AH15" s="322" t="s">
        <v>216</v>
      </c>
      <c r="AI15" s="322" t="s">
        <v>306</v>
      </c>
      <c r="AJ15" s="322" t="s">
        <v>216</v>
      </c>
      <c r="AK15" s="322" t="s">
        <v>216</v>
      </c>
      <c r="AL15" s="322" t="s">
        <v>216</v>
      </c>
      <c r="AM15" s="322" t="s">
        <v>216</v>
      </c>
      <c r="AN15" s="321"/>
      <c r="AO15" s="321"/>
      <c r="AP15" s="322" t="s">
        <v>216</v>
      </c>
      <c r="AQ15" s="322" t="s">
        <v>216</v>
      </c>
      <c r="AR15" s="322" t="s">
        <v>216</v>
      </c>
    </row>
    <row r="16" spans="1:44" s="80" customFormat="1" ht="15.75" customHeight="1" x14ac:dyDescent="0.25">
      <c r="A16" s="338">
        <v>44630</v>
      </c>
      <c r="B16" s="339" t="s">
        <v>216</v>
      </c>
      <c r="C16" s="339" t="s">
        <v>307</v>
      </c>
      <c r="D16" s="339" t="s">
        <v>236</v>
      </c>
      <c r="E16" s="339" t="s">
        <v>308</v>
      </c>
      <c r="F16" s="339" t="s">
        <v>309</v>
      </c>
      <c r="G16" s="339" t="s">
        <v>209</v>
      </c>
      <c r="H16" s="339" t="s">
        <v>310</v>
      </c>
      <c r="I16" s="338">
        <v>44644</v>
      </c>
      <c r="J16" s="318" t="s">
        <v>229</v>
      </c>
      <c r="K16" s="318" t="s">
        <v>311</v>
      </c>
      <c r="L16" s="318" t="s">
        <v>251</v>
      </c>
      <c r="M16" s="318" t="s">
        <v>312</v>
      </c>
      <c r="N16" s="318" t="s">
        <v>213</v>
      </c>
      <c r="O16" s="318" t="s">
        <v>313</v>
      </c>
      <c r="P16" s="338">
        <v>44692</v>
      </c>
      <c r="Q16" s="340">
        <v>3300</v>
      </c>
      <c r="R16" s="339" t="s">
        <v>255</v>
      </c>
      <c r="S16" s="339">
        <v>0</v>
      </c>
      <c r="T16" s="339">
        <v>0</v>
      </c>
      <c r="U16" s="339"/>
      <c r="V16" s="339"/>
      <c r="W16" s="339"/>
      <c r="X16" s="320">
        <v>0</v>
      </c>
      <c r="Y16" s="339"/>
      <c r="Z16" s="339"/>
      <c r="AA16" s="339">
        <v>0</v>
      </c>
      <c r="AB16" s="339"/>
      <c r="AC16" s="339"/>
      <c r="AD16" s="339"/>
      <c r="AE16" s="318" t="s">
        <v>220</v>
      </c>
      <c r="AF16" s="321"/>
      <c r="AG16" s="322" t="s">
        <v>216</v>
      </c>
      <c r="AH16" s="322" t="s">
        <v>216</v>
      </c>
      <c r="AI16" s="322" t="s">
        <v>244</v>
      </c>
      <c r="AJ16" s="322" t="s">
        <v>216</v>
      </c>
      <c r="AK16" s="322" t="s">
        <v>216</v>
      </c>
      <c r="AL16" s="322" t="s">
        <v>216</v>
      </c>
      <c r="AM16" s="322" t="s">
        <v>216</v>
      </c>
      <c r="AN16" s="321"/>
      <c r="AO16" s="321"/>
      <c r="AP16" s="322" t="s">
        <v>216</v>
      </c>
      <c r="AQ16" s="322" t="s">
        <v>216</v>
      </c>
      <c r="AR16" s="322" t="s">
        <v>216</v>
      </c>
    </row>
    <row r="17" spans="1:44" s="80" customFormat="1" ht="15.75" customHeight="1" x14ac:dyDescent="0.25">
      <c r="A17" s="338">
        <v>44970</v>
      </c>
      <c r="B17" s="339" t="s">
        <v>216</v>
      </c>
      <c r="C17" s="339" t="s">
        <v>314</v>
      </c>
      <c r="D17" s="339" t="s">
        <v>236</v>
      </c>
      <c r="E17" s="339" t="s">
        <v>315</v>
      </c>
      <c r="F17" s="339" t="s">
        <v>316</v>
      </c>
      <c r="G17" s="339" t="s">
        <v>209</v>
      </c>
      <c r="H17" s="339" t="s">
        <v>317</v>
      </c>
      <c r="I17" s="338">
        <v>44977</v>
      </c>
      <c r="J17" s="318" t="s">
        <v>240</v>
      </c>
      <c r="K17" s="318" t="s">
        <v>318</v>
      </c>
      <c r="L17" s="318" t="s">
        <v>216</v>
      </c>
      <c r="M17" s="318" t="s">
        <v>216</v>
      </c>
      <c r="N17" s="318" t="s">
        <v>216</v>
      </c>
      <c r="O17" s="318" t="s">
        <v>216</v>
      </c>
      <c r="P17" s="338">
        <v>44971</v>
      </c>
      <c r="Q17" s="340">
        <v>2870</v>
      </c>
      <c r="R17" s="339" t="s">
        <v>218</v>
      </c>
      <c r="S17" s="339">
        <v>0</v>
      </c>
      <c r="T17" s="339">
        <v>0</v>
      </c>
      <c r="U17" s="339"/>
      <c r="V17" s="339"/>
      <c r="W17" s="339"/>
      <c r="X17" s="320">
        <v>0</v>
      </c>
      <c r="Y17" s="339"/>
      <c r="Z17" s="339"/>
      <c r="AA17" s="339">
        <v>0</v>
      </c>
      <c r="AB17" s="339"/>
      <c r="AC17" s="339"/>
      <c r="AD17" s="339"/>
      <c r="AE17" s="318" t="s">
        <v>220</v>
      </c>
      <c r="AF17" s="321"/>
      <c r="AG17" s="322" t="s">
        <v>216</v>
      </c>
      <c r="AH17" s="322" t="s">
        <v>216</v>
      </c>
      <c r="AI17" s="322" t="s">
        <v>244</v>
      </c>
      <c r="AJ17" s="322" t="s">
        <v>216</v>
      </c>
      <c r="AK17" s="322" t="s">
        <v>216</v>
      </c>
      <c r="AL17" s="322" t="s">
        <v>216</v>
      </c>
      <c r="AM17" s="322" t="s">
        <v>216</v>
      </c>
      <c r="AN17" s="321"/>
      <c r="AO17" s="321"/>
      <c r="AP17" s="322" t="s">
        <v>216</v>
      </c>
      <c r="AQ17" s="322" t="s">
        <v>216</v>
      </c>
      <c r="AR17" s="322" t="s">
        <v>216</v>
      </c>
    </row>
    <row r="18" spans="1:44" s="80" customFormat="1" ht="15.75" customHeight="1" x14ac:dyDescent="0.25">
      <c r="A18" s="338">
        <v>44613</v>
      </c>
      <c r="B18" s="339" t="s">
        <v>216</v>
      </c>
      <c r="C18" s="339" t="s">
        <v>319</v>
      </c>
      <c r="D18" s="339" t="s">
        <v>236</v>
      </c>
      <c r="E18" s="339" t="s">
        <v>320</v>
      </c>
      <c r="F18" s="339" t="s">
        <v>321</v>
      </c>
      <c r="G18" s="339" t="s">
        <v>209</v>
      </c>
      <c r="H18" s="339" t="s">
        <v>322</v>
      </c>
      <c r="I18" s="338">
        <v>44651</v>
      </c>
      <c r="J18" s="318" t="s">
        <v>251</v>
      </c>
      <c r="K18" s="318" t="s">
        <v>323</v>
      </c>
      <c r="L18" s="318" t="s">
        <v>216</v>
      </c>
      <c r="M18" s="318" t="s">
        <v>216</v>
      </c>
      <c r="N18" s="318" t="s">
        <v>216</v>
      </c>
      <c r="O18" s="318" t="s">
        <v>216</v>
      </c>
      <c r="P18" s="338">
        <v>44613</v>
      </c>
      <c r="Q18" s="341">
        <v>3870</v>
      </c>
      <c r="R18" s="339" t="s">
        <v>218</v>
      </c>
      <c r="S18" s="339">
        <v>0</v>
      </c>
      <c r="T18" s="339">
        <v>0</v>
      </c>
      <c r="U18" s="339"/>
      <c r="V18" s="339"/>
      <c r="W18" s="339"/>
      <c r="X18" s="320">
        <v>0</v>
      </c>
      <c r="Y18" s="339"/>
      <c r="Z18" s="339"/>
      <c r="AA18" s="339">
        <v>0</v>
      </c>
      <c r="AB18" s="339"/>
      <c r="AC18" s="339"/>
      <c r="AD18" s="339"/>
      <c r="AE18" s="318" t="s">
        <v>220</v>
      </c>
      <c r="AF18" s="321"/>
      <c r="AG18" s="322" t="s">
        <v>324</v>
      </c>
      <c r="AH18" s="322" t="s">
        <v>216</v>
      </c>
      <c r="AI18" s="322" t="s">
        <v>286</v>
      </c>
      <c r="AJ18" s="322" t="s">
        <v>216</v>
      </c>
      <c r="AK18" s="322" t="s">
        <v>216</v>
      </c>
      <c r="AL18" s="322" t="s">
        <v>216</v>
      </c>
      <c r="AM18" s="322" t="s">
        <v>216</v>
      </c>
      <c r="AN18" s="321"/>
      <c r="AO18" s="321"/>
      <c r="AP18" s="322" t="s">
        <v>216</v>
      </c>
      <c r="AQ18" s="322" t="s">
        <v>216</v>
      </c>
      <c r="AR18" s="322" t="s">
        <v>216</v>
      </c>
    </row>
    <row r="19" spans="1:44" s="80" customFormat="1" ht="15.75" customHeight="1" x14ac:dyDescent="0.25">
      <c r="A19" s="338">
        <v>44751</v>
      </c>
      <c r="B19" s="339" t="s">
        <v>216</v>
      </c>
      <c r="C19" s="339" t="s">
        <v>325</v>
      </c>
      <c r="D19" s="339" t="s">
        <v>274</v>
      </c>
      <c r="E19" s="339" t="s">
        <v>326</v>
      </c>
      <c r="F19" s="339" t="s">
        <v>327</v>
      </c>
      <c r="G19" s="339" t="s">
        <v>209</v>
      </c>
      <c r="H19" s="339" t="s">
        <v>328</v>
      </c>
      <c r="I19" s="338">
        <v>44779</v>
      </c>
      <c r="J19" s="318" t="s">
        <v>251</v>
      </c>
      <c r="K19" s="318" t="s">
        <v>329</v>
      </c>
      <c r="L19" s="318" t="s">
        <v>216</v>
      </c>
      <c r="M19" s="318" t="s">
        <v>216</v>
      </c>
      <c r="N19" s="318" t="s">
        <v>216</v>
      </c>
      <c r="O19" s="318" t="s">
        <v>216</v>
      </c>
      <c r="P19" s="338">
        <v>44751</v>
      </c>
      <c r="Q19" s="340">
        <v>2290</v>
      </c>
      <c r="R19" s="339" t="s">
        <v>218</v>
      </c>
      <c r="S19" s="339">
        <v>0</v>
      </c>
      <c r="T19" s="339">
        <v>0</v>
      </c>
      <c r="U19" s="339"/>
      <c r="V19" s="339"/>
      <c r="W19" s="339"/>
      <c r="X19" s="320">
        <v>0</v>
      </c>
      <c r="Y19" s="339"/>
      <c r="Z19" s="339"/>
      <c r="AA19" s="339">
        <v>0</v>
      </c>
      <c r="AB19" s="339"/>
      <c r="AC19" s="339"/>
      <c r="AD19" s="339"/>
      <c r="AE19" s="318" t="s">
        <v>220</v>
      </c>
      <c r="AF19" s="321"/>
      <c r="AG19" s="322" t="s">
        <v>216</v>
      </c>
      <c r="AH19" s="322" t="s">
        <v>216</v>
      </c>
      <c r="AI19" s="322" t="s">
        <v>278</v>
      </c>
      <c r="AJ19" s="322" t="s">
        <v>216</v>
      </c>
      <c r="AK19" s="322" t="s">
        <v>216</v>
      </c>
      <c r="AL19" s="322" t="s">
        <v>216</v>
      </c>
      <c r="AM19" s="322" t="s">
        <v>216</v>
      </c>
      <c r="AN19" s="321"/>
      <c r="AO19" s="321"/>
      <c r="AP19" s="322" t="s">
        <v>216</v>
      </c>
      <c r="AQ19" s="322" t="s">
        <v>216</v>
      </c>
      <c r="AR19" s="322" t="s">
        <v>216</v>
      </c>
    </row>
    <row r="20" spans="1:44" s="80" customFormat="1" ht="15.75" customHeight="1" x14ac:dyDescent="0.25">
      <c r="A20" s="338">
        <v>45006</v>
      </c>
      <c r="B20" s="339" t="s">
        <v>216</v>
      </c>
      <c r="C20" s="339" t="s">
        <v>330</v>
      </c>
      <c r="D20" s="339" t="s">
        <v>331</v>
      </c>
      <c r="E20" s="339" t="s">
        <v>332</v>
      </c>
      <c r="F20" s="339" t="s">
        <v>333</v>
      </c>
      <c r="G20" s="339" t="s">
        <v>209</v>
      </c>
      <c r="H20" s="339" t="s">
        <v>334</v>
      </c>
      <c r="I20" s="338"/>
      <c r="J20" s="318" t="s">
        <v>251</v>
      </c>
      <c r="K20" s="318" t="s">
        <v>335</v>
      </c>
      <c r="L20" s="318" t="s">
        <v>216</v>
      </c>
      <c r="M20" s="318" t="s">
        <v>216</v>
      </c>
      <c r="N20" s="318" t="s">
        <v>216</v>
      </c>
      <c r="O20" s="318" t="s">
        <v>216</v>
      </c>
      <c r="P20" s="338">
        <v>45028</v>
      </c>
      <c r="Q20" s="340">
        <v>2915</v>
      </c>
      <c r="R20" s="339" t="s">
        <v>218</v>
      </c>
      <c r="S20" s="339">
        <v>0</v>
      </c>
      <c r="T20" s="339">
        <v>0</v>
      </c>
      <c r="U20" s="339"/>
      <c r="V20" s="339"/>
      <c r="W20" s="339"/>
      <c r="X20" s="320">
        <v>0</v>
      </c>
      <c r="Y20" s="339"/>
      <c r="Z20" s="339"/>
      <c r="AA20" s="339">
        <v>0</v>
      </c>
      <c r="AB20" s="339"/>
      <c r="AC20" s="339"/>
      <c r="AD20" s="339"/>
      <c r="AE20" s="318" t="s">
        <v>220</v>
      </c>
      <c r="AF20" s="321"/>
      <c r="AG20" s="322" t="s">
        <v>216</v>
      </c>
      <c r="AH20" s="322" t="s">
        <v>216</v>
      </c>
      <c r="AI20" s="322" t="s">
        <v>336</v>
      </c>
      <c r="AJ20" s="322" t="s">
        <v>216</v>
      </c>
      <c r="AK20" s="322" t="s">
        <v>216</v>
      </c>
      <c r="AL20" s="322" t="s">
        <v>216</v>
      </c>
      <c r="AM20" s="322" t="s">
        <v>216</v>
      </c>
      <c r="AN20" s="321"/>
      <c r="AO20" s="321"/>
      <c r="AP20" s="322" t="s">
        <v>216</v>
      </c>
      <c r="AQ20" s="322" t="s">
        <v>216</v>
      </c>
      <c r="AR20" s="322" t="s">
        <v>216</v>
      </c>
    </row>
    <row r="21" spans="1:44" s="80" customFormat="1" ht="12.65" customHeight="1" x14ac:dyDescent="0.25">
      <c r="A21" s="338">
        <v>44805</v>
      </c>
      <c r="B21" s="339" t="s">
        <v>337</v>
      </c>
      <c r="C21" s="339" t="s">
        <v>338</v>
      </c>
      <c r="D21" s="339" t="s">
        <v>247</v>
      </c>
      <c r="E21" s="339" t="s">
        <v>339</v>
      </c>
      <c r="F21" s="339" t="s">
        <v>340</v>
      </c>
      <c r="G21" s="339" t="s">
        <v>209</v>
      </c>
      <c r="H21" s="339" t="s">
        <v>341</v>
      </c>
      <c r="I21" s="338">
        <v>44812</v>
      </c>
      <c r="J21" s="318" t="s">
        <v>251</v>
      </c>
      <c r="K21" s="318" t="s">
        <v>342</v>
      </c>
      <c r="L21" s="318" t="s">
        <v>251</v>
      </c>
      <c r="M21" s="318" t="s">
        <v>343</v>
      </c>
      <c r="N21" s="318" t="s">
        <v>216</v>
      </c>
      <c r="O21" s="318" t="s">
        <v>216</v>
      </c>
      <c r="P21" s="338">
        <v>44805</v>
      </c>
      <c r="Q21" s="340">
        <v>4000</v>
      </c>
      <c r="R21" s="339" t="s">
        <v>255</v>
      </c>
      <c r="S21" s="339">
        <v>0</v>
      </c>
      <c r="T21" s="339">
        <v>0</v>
      </c>
      <c r="U21" s="339"/>
      <c r="V21" s="339"/>
      <c r="W21" s="339"/>
      <c r="X21" s="320">
        <v>0</v>
      </c>
      <c r="Y21" s="339"/>
      <c r="Z21" s="339"/>
      <c r="AA21" s="339">
        <v>0</v>
      </c>
      <c r="AB21" s="339"/>
      <c r="AC21" s="339"/>
      <c r="AD21" s="339"/>
      <c r="AE21" s="318" t="s">
        <v>220</v>
      </c>
      <c r="AF21" s="321"/>
      <c r="AG21" s="322" t="s">
        <v>216</v>
      </c>
      <c r="AH21" s="322" t="s">
        <v>216</v>
      </c>
      <c r="AI21" s="322" t="s">
        <v>256</v>
      </c>
      <c r="AJ21" s="322" t="s">
        <v>216</v>
      </c>
      <c r="AK21" s="322" t="s">
        <v>216</v>
      </c>
      <c r="AL21" s="322" t="s">
        <v>216</v>
      </c>
      <c r="AM21" s="322" t="s">
        <v>216</v>
      </c>
      <c r="AN21" s="321"/>
      <c r="AO21" s="321"/>
      <c r="AP21" s="322" t="s">
        <v>216</v>
      </c>
      <c r="AQ21" s="322" t="s">
        <v>216</v>
      </c>
      <c r="AR21" s="322" t="s">
        <v>216</v>
      </c>
    </row>
    <row r="22" spans="1:44" s="80" customFormat="1" ht="15.75" customHeight="1" x14ac:dyDescent="0.25">
      <c r="A22" s="338">
        <v>44947</v>
      </c>
      <c r="B22" s="339" t="s">
        <v>216</v>
      </c>
      <c r="C22" s="339" t="s">
        <v>344</v>
      </c>
      <c r="D22" s="339" t="s">
        <v>206</v>
      </c>
      <c r="E22" s="339" t="s">
        <v>345</v>
      </c>
      <c r="F22" s="339" t="s">
        <v>346</v>
      </c>
      <c r="G22" s="339" t="s">
        <v>209</v>
      </c>
      <c r="H22" s="339" t="s">
        <v>347</v>
      </c>
      <c r="I22" s="338">
        <v>44994</v>
      </c>
      <c r="J22" s="318" t="s">
        <v>251</v>
      </c>
      <c r="K22" s="318" t="s">
        <v>348</v>
      </c>
      <c r="L22" s="318" t="s">
        <v>216</v>
      </c>
      <c r="M22" s="318" t="s">
        <v>216</v>
      </c>
      <c r="N22" s="318" t="s">
        <v>216</v>
      </c>
      <c r="O22" s="318" t="s">
        <v>216</v>
      </c>
      <c r="P22" s="338">
        <v>44993</v>
      </c>
      <c r="Q22" s="341">
        <v>2270</v>
      </c>
      <c r="R22" s="339" t="s">
        <v>218</v>
      </c>
      <c r="S22" s="342">
        <v>0</v>
      </c>
      <c r="T22" s="339">
        <v>0</v>
      </c>
      <c r="U22" s="339"/>
      <c r="V22" s="339"/>
      <c r="W22" s="339"/>
      <c r="X22" s="320">
        <v>0</v>
      </c>
      <c r="Y22" s="339"/>
      <c r="Z22" s="339"/>
      <c r="AA22" s="339">
        <v>0</v>
      </c>
      <c r="AB22" s="339"/>
      <c r="AC22" s="339"/>
      <c r="AD22" s="339"/>
      <c r="AE22" s="318" t="s">
        <v>220</v>
      </c>
      <c r="AF22" s="321"/>
      <c r="AG22" s="322" t="s">
        <v>216</v>
      </c>
      <c r="AH22" s="322" t="s">
        <v>216</v>
      </c>
      <c r="AI22" s="322" t="s">
        <v>349</v>
      </c>
      <c r="AJ22" s="322" t="s">
        <v>216</v>
      </c>
      <c r="AK22" s="322" t="s">
        <v>216</v>
      </c>
      <c r="AL22" s="322" t="s">
        <v>216</v>
      </c>
      <c r="AM22" s="322" t="s">
        <v>216</v>
      </c>
      <c r="AN22" s="321"/>
      <c r="AO22" s="321"/>
      <c r="AP22" s="322" t="s">
        <v>216</v>
      </c>
      <c r="AQ22" s="322" t="s">
        <v>216</v>
      </c>
      <c r="AR22" s="322" t="s">
        <v>216</v>
      </c>
    </row>
    <row r="23" spans="1:44" ht="15.75" customHeight="1" x14ac:dyDescent="0.25">
      <c r="A23" s="316">
        <v>44873</v>
      </c>
      <c r="B23" s="317" t="s">
        <v>350</v>
      </c>
      <c r="C23" s="317" t="s">
        <v>351</v>
      </c>
      <c r="D23" s="317" t="s">
        <v>352</v>
      </c>
      <c r="E23" s="317" t="s">
        <v>353</v>
      </c>
      <c r="F23" s="317" t="s">
        <v>354</v>
      </c>
      <c r="G23" s="317" t="s">
        <v>209</v>
      </c>
      <c r="H23" s="317" t="s">
        <v>355</v>
      </c>
      <c r="I23" s="316">
        <v>44895</v>
      </c>
      <c r="J23" s="318" t="s">
        <v>229</v>
      </c>
      <c r="K23" s="318" t="s">
        <v>356</v>
      </c>
      <c r="L23" s="318" t="s">
        <v>231</v>
      </c>
      <c r="M23" s="318" t="s">
        <v>357</v>
      </c>
      <c r="N23" s="318" t="s">
        <v>216</v>
      </c>
      <c r="O23" s="318" t="s">
        <v>216</v>
      </c>
      <c r="P23" s="316">
        <v>44895</v>
      </c>
      <c r="Q23" s="343">
        <v>1749</v>
      </c>
      <c r="R23" s="317" t="s">
        <v>255</v>
      </c>
      <c r="S23" s="337">
        <v>0</v>
      </c>
      <c r="T23" s="317">
        <v>0</v>
      </c>
      <c r="U23" s="317"/>
      <c r="V23" s="317"/>
      <c r="W23" s="317"/>
      <c r="X23" s="320">
        <v>0</v>
      </c>
      <c r="Y23" s="317"/>
      <c r="Z23" s="317"/>
      <c r="AA23" s="317">
        <v>0</v>
      </c>
      <c r="AB23" s="317"/>
      <c r="AC23" s="317"/>
      <c r="AD23" s="317"/>
      <c r="AE23" s="318" t="s">
        <v>220</v>
      </c>
      <c r="AF23" s="321"/>
      <c r="AG23" s="322" t="s">
        <v>216</v>
      </c>
      <c r="AH23" s="322" t="s">
        <v>216</v>
      </c>
      <c r="AI23" s="322" t="s">
        <v>358</v>
      </c>
      <c r="AJ23" s="322" t="s">
        <v>216</v>
      </c>
      <c r="AK23" s="322" t="s">
        <v>216</v>
      </c>
      <c r="AL23" s="322" t="s">
        <v>216</v>
      </c>
      <c r="AM23" s="322" t="s">
        <v>216</v>
      </c>
      <c r="AN23" s="321"/>
      <c r="AO23" s="321"/>
      <c r="AP23" s="322" t="s">
        <v>216</v>
      </c>
      <c r="AQ23" s="322" t="s">
        <v>216</v>
      </c>
      <c r="AR23" s="322" t="s">
        <v>216</v>
      </c>
    </row>
    <row r="24" spans="1:44" ht="15.75" customHeight="1" x14ac:dyDescent="0.25">
      <c r="A24" s="316">
        <v>44970</v>
      </c>
      <c r="B24" s="317" t="s">
        <v>216</v>
      </c>
      <c r="C24" s="317" t="s">
        <v>359</v>
      </c>
      <c r="D24" s="317" t="s">
        <v>360</v>
      </c>
      <c r="E24" s="317" t="s">
        <v>361</v>
      </c>
      <c r="F24" s="317" t="s">
        <v>362</v>
      </c>
      <c r="G24" s="317" t="s">
        <v>209</v>
      </c>
      <c r="H24" s="317" t="s">
        <v>363</v>
      </c>
      <c r="I24" s="316">
        <v>44978</v>
      </c>
      <c r="J24" s="318" t="s">
        <v>240</v>
      </c>
      <c r="K24" s="318" t="s">
        <v>364</v>
      </c>
      <c r="L24" s="318" t="s">
        <v>240</v>
      </c>
      <c r="M24" s="318" t="s">
        <v>365</v>
      </c>
      <c r="N24" s="318" t="s">
        <v>216</v>
      </c>
      <c r="O24" s="318" t="s">
        <v>216</v>
      </c>
      <c r="P24" s="316">
        <v>44970</v>
      </c>
      <c r="Q24" s="331">
        <v>2590</v>
      </c>
      <c r="R24" s="317" t="s">
        <v>218</v>
      </c>
      <c r="S24" s="337">
        <v>0</v>
      </c>
      <c r="T24" s="317">
        <v>0</v>
      </c>
      <c r="U24" s="317"/>
      <c r="V24" s="317"/>
      <c r="W24" s="317"/>
      <c r="X24" s="320">
        <v>0</v>
      </c>
      <c r="Y24" s="317"/>
      <c r="Z24" s="317"/>
      <c r="AA24" s="317">
        <v>0</v>
      </c>
      <c r="AB24" s="317"/>
      <c r="AC24" s="317"/>
      <c r="AD24" s="317"/>
      <c r="AE24" s="318" t="s">
        <v>366</v>
      </c>
      <c r="AF24" s="321"/>
      <c r="AG24" s="322" t="s">
        <v>216</v>
      </c>
      <c r="AH24" s="322" t="s">
        <v>216</v>
      </c>
      <c r="AI24" s="322" t="s">
        <v>367</v>
      </c>
      <c r="AJ24" s="322" t="s">
        <v>216</v>
      </c>
      <c r="AK24" s="322" t="s">
        <v>216</v>
      </c>
      <c r="AL24" s="322" t="s">
        <v>216</v>
      </c>
      <c r="AM24" s="322" t="s">
        <v>216</v>
      </c>
      <c r="AN24" s="321"/>
      <c r="AO24" s="321"/>
      <c r="AP24" s="322" t="s">
        <v>216</v>
      </c>
      <c r="AQ24" s="322" t="s">
        <v>216</v>
      </c>
      <c r="AR24" s="322" t="s">
        <v>216</v>
      </c>
    </row>
    <row r="25" spans="1:44" ht="15.75" customHeight="1" x14ac:dyDescent="0.25">
      <c r="A25" s="316">
        <v>44814</v>
      </c>
      <c r="B25" s="317" t="s">
        <v>216</v>
      </c>
      <c r="C25" s="317" t="s">
        <v>368</v>
      </c>
      <c r="D25" s="317" t="s">
        <v>274</v>
      </c>
      <c r="E25" s="317" t="s">
        <v>369</v>
      </c>
      <c r="F25" s="317" t="s">
        <v>370</v>
      </c>
      <c r="G25" s="317" t="s">
        <v>209</v>
      </c>
      <c r="H25" s="317" t="s">
        <v>371</v>
      </c>
      <c r="I25" s="316">
        <v>44835</v>
      </c>
      <c r="J25" s="318" t="s">
        <v>240</v>
      </c>
      <c r="K25" s="318" t="s">
        <v>318</v>
      </c>
      <c r="L25" s="318" t="s">
        <v>240</v>
      </c>
      <c r="M25" s="318" t="s">
        <v>372</v>
      </c>
      <c r="N25" s="318" t="s">
        <v>216</v>
      </c>
      <c r="O25" s="318" t="s">
        <v>216</v>
      </c>
      <c r="P25" s="316">
        <v>44814</v>
      </c>
      <c r="Q25" s="331">
        <v>2290</v>
      </c>
      <c r="R25" s="317" t="s">
        <v>218</v>
      </c>
      <c r="S25" s="337">
        <v>0</v>
      </c>
      <c r="T25" s="317">
        <v>0</v>
      </c>
      <c r="U25" s="317"/>
      <c r="V25" s="317"/>
      <c r="W25" s="317"/>
      <c r="X25" s="320">
        <v>0</v>
      </c>
      <c r="Y25" s="317"/>
      <c r="Z25" s="317"/>
      <c r="AA25" s="317">
        <v>0</v>
      </c>
      <c r="AB25" s="317"/>
      <c r="AC25" s="317"/>
      <c r="AD25" s="317"/>
      <c r="AE25" s="318" t="s">
        <v>220</v>
      </c>
      <c r="AF25" s="321"/>
      <c r="AG25" s="322" t="s">
        <v>216</v>
      </c>
      <c r="AH25" s="322" t="s">
        <v>216</v>
      </c>
      <c r="AI25" s="322" t="s">
        <v>278</v>
      </c>
      <c r="AJ25" s="322" t="s">
        <v>216</v>
      </c>
      <c r="AK25" s="322" t="s">
        <v>216</v>
      </c>
      <c r="AL25" s="322" t="s">
        <v>216</v>
      </c>
      <c r="AM25" s="322" t="s">
        <v>216</v>
      </c>
      <c r="AN25" s="321"/>
      <c r="AO25" s="321"/>
      <c r="AP25" s="322" t="s">
        <v>216</v>
      </c>
      <c r="AQ25" s="322" t="s">
        <v>216</v>
      </c>
      <c r="AR25" s="322" t="s">
        <v>216</v>
      </c>
    </row>
    <row r="26" spans="1:44" ht="15.75" hidden="1" customHeight="1" x14ac:dyDescent="0.25">
      <c r="A26" s="301">
        <v>45061</v>
      </c>
      <c r="B26" s="285" t="s">
        <v>216</v>
      </c>
      <c r="C26" s="285" t="s">
        <v>373</v>
      </c>
      <c r="D26" s="286" t="s">
        <v>274</v>
      </c>
      <c r="E26" s="286" t="s">
        <v>374</v>
      </c>
      <c r="F26" s="286" t="s">
        <v>375</v>
      </c>
      <c r="G26" s="286" t="s">
        <v>209</v>
      </c>
      <c r="H26" s="285" t="s">
        <v>376</v>
      </c>
      <c r="I26" s="296">
        <v>44723</v>
      </c>
      <c r="J26" s="291" t="s">
        <v>251</v>
      </c>
      <c r="K26" s="291" t="s">
        <v>377</v>
      </c>
      <c r="L26" s="291" t="s">
        <v>216</v>
      </c>
      <c r="M26" s="291" t="s">
        <v>216</v>
      </c>
      <c r="N26" s="291" t="s">
        <v>216</v>
      </c>
      <c r="O26" s="291" t="s">
        <v>216</v>
      </c>
      <c r="P26" s="296">
        <v>44696</v>
      </c>
      <c r="Q26" s="325">
        <v>1890</v>
      </c>
      <c r="R26" s="286" t="s">
        <v>218</v>
      </c>
      <c r="S26" s="287">
        <v>0</v>
      </c>
      <c r="T26" s="288">
        <v>0</v>
      </c>
      <c r="U26" s="289"/>
      <c r="V26" s="289"/>
      <c r="W26" s="289"/>
      <c r="X26" s="292">
        <v>0</v>
      </c>
      <c r="Y26" s="290"/>
      <c r="Z26" s="290"/>
      <c r="AA26" s="288">
        <v>0</v>
      </c>
      <c r="AB26" s="288"/>
      <c r="AC26" s="289"/>
      <c r="AD26" s="289"/>
      <c r="AE26" s="291" t="s">
        <v>220</v>
      </c>
      <c r="AF26" s="293"/>
      <c r="AG26" s="90" t="s">
        <v>216</v>
      </c>
      <c r="AH26" s="90" t="s">
        <v>216</v>
      </c>
      <c r="AI26" s="90" t="s">
        <v>278</v>
      </c>
      <c r="AJ26" s="90" t="s">
        <v>216</v>
      </c>
      <c r="AK26" s="90" t="s">
        <v>216</v>
      </c>
      <c r="AL26" s="90" t="s">
        <v>216</v>
      </c>
      <c r="AM26" s="90" t="s">
        <v>216</v>
      </c>
      <c r="AN26" s="293"/>
      <c r="AO26" s="293"/>
      <c r="AP26" s="90" t="s">
        <v>216</v>
      </c>
      <c r="AQ26" s="90" t="s">
        <v>216</v>
      </c>
      <c r="AR26" s="90" t="s">
        <v>216</v>
      </c>
    </row>
    <row r="27" spans="1:44" ht="15.75" hidden="1" customHeight="1" x14ac:dyDescent="0.25">
      <c r="A27" s="301">
        <v>45039</v>
      </c>
      <c r="B27" s="285" t="s">
        <v>216</v>
      </c>
      <c r="C27" s="285" t="s">
        <v>378</v>
      </c>
      <c r="D27" s="286" t="s">
        <v>206</v>
      </c>
      <c r="E27" s="286" t="s">
        <v>379</v>
      </c>
      <c r="F27" s="286" t="s">
        <v>380</v>
      </c>
      <c r="G27" s="286" t="s">
        <v>216</v>
      </c>
      <c r="H27" s="285" t="s">
        <v>381</v>
      </c>
      <c r="I27" s="296"/>
      <c r="J27" s="291" t="s">
        <v>251</v>
      </c>
      <c r="K27" s="291" t="s">
        <v>382</v>
      </c>
      <c r="L27" s="291" t="s">
        <v>216</v>
      </c>
      <c r="M27" s="291" t="s">
        <v>216</v>
      </c>
      <c r="N27" s="291" t="s">
        <v>216</v>
      </c>
      <c r="O27" s="291" t="s">
        <v>216</v>
      </c>
      <c r="P27" s="296">
        <v>45050</v>
      </c>
      <c r="Q27" s="326">
        <v>2355</v>
      </c>
      <c r="R27" s="286" t="s">
        <v>218</v>
      </c>
      <c r="S27" s="287">
        <v>0</v>
      </c>
      <c r="T27" s="288">
        <v>0</v>
      </c>
      <c r="U27" s="289"/>
      <c r="V27" s="289"/>
      <c r="W27" s="289"/>
      <c r="X27" s="292">
        <v>0</v>
      </c>
      <c r="Y27" s="290"/>
      <c r="Z27" s="290"/>
      <c r="AA27" s="288">
        <v>0</v>
      </c>
      <c r="AB27" s="288"/>
      <c r="AC27" s="289"/>
      <c r="AD27" s="289"/>
      <c r="AE27" s="291" t="s">
        <v>220</v>
      </c>
      <c r="AF27" s="293"/>
      <c r="AG27" s="90" t="s">
        <v>216</v>
      </c>
      <c r="AH27" s="90" t="s">
        <v>216</v>
      </c>
      <c r="AI27" s="90" t="s">
        <v>221</v>
      </c>
      <c r="AJ27" s="90" t="s">
        <v>216</v>
      </c>
      <c r="AK27" s="90" t="s">
        <v>216</v>
      </c>
      <c r="AL27" s="90" t="s">
        <v>216</v>
      </c>
      <c r="AM27" s="90" t="s">
        <v>216</v>
      </c>
      <c r="AN27" s="293"/>
      <c r="AO27" s="293"/>
      <c r="AP27" s="90" t="s">
        <v>216</v>
      </c>
      <c r="AQ27" s="90" t="s">
        <v>216</v>
      </c>
      <c r="AR27" s="90" t="s">
        <v>216</v>
      </c>
    </row>
    <row r="28" spans="1:44" ht="15.75" customHeight="1" x14ac:dyDescent="0.25">
      <c r="A28" s="316">
        <v>44918</v>
      </c>
      <c r="B28" s="317" t="s">
        <v>216</v>
      </c>
      <c r="C28" s="317" t="s">
        <v>383</v>
      </c>
      <c r="D28" s="317" t="s">
        <v>206</v>
      </c>
      <c r="E28" s="317" t="s">
        <v>384</v>
      </c>
      <c r="F28" s="317" t="s">
        <v>385</v>
      </c>
      <c r="G28" s="317" t="s">
        <v>209</v>
      </c>
      <c r="H28" s="317" t="s">
        <v>386</v>
      </c>
      <c r="I28" s="316">
        <v>44956</v>
      </c>
      <c r="J28" s="318" t="s">
        <v>240</v>
      </c>
      <c r="K28" s="318" t="s">
        <v>318</v>
      </c>
      <c r="L28" s="318" t="s">
        <v>240</v>
      </c>
      <c r="M28" s="318" t="s">
        <v>387</v>
      </c>
      <c r="N28" s="318" t="s">
        <v>240</v>
      </c>
      <c r="O28" s="318" t="s">
        <v>388</v>
      </c>
      <c r="P28" s="316">
        <v>44938</v>
      </c>
      <c r="Q28" s="331">
        <v>2571</v>
      </c>
      <c r="R28" s="317" t="s">
        <v>218</v>
      </c>
      <c r="S28" s="337">
        <v>0</v>
      </c>
      <c r="T28" s="317">
        <v>0</v>
      </c>
      <c r="U28" s="317"/>
      <c r="V28" s="317"/>
      <c r="W28" s="317"/>
      <c r="X28" s="320">
        <v>0</v>
      </c>
      <c r="Y28" s="317"/>
      <c r="Z28" s="317"/>
      <c r="AA28" s="317">
        <v>0</v>
      </c>
      <c r="AB28" s="317"/>
      <c r="AC28" s="317"/>
      <c r="AD28" s="317"/>
      <c r="AE28" s="318" t="s">
        <v>220</v>
      </c>
      <c r="AF28" s="321"/>
      <c r="AG28" s="322" t="s">
        <v>216</v>
      </c>
      <c r="AH28" s="322" t="s">
        <v>216</v>
      </c>
      <c r="AI28" s="322" t="s">
        <v>349</v>
      </c>
      <c r="AJ28" s="322" t="s">
        <v>216</v>
      </c>
      <c r="AK28" s="322" t="s">
        <v>216</v>
      </c>
      <c r="AL28" s="322" t="s">
        <v>216</v>
      </c>
      <c r="AM28" s="322" t="s">
        <v>216</v>
      </c>
      <c r="AN28" s="321"/>
      <c r="AO28" s="321"/>
      <c r="AP28" s="322" t="s">
        <v>216</v>
      </c>
      <c r="AQ28" s="322" t="s">
        <v>216</v>
      </c>
      <c r="AR28" s="322" t="s">
        <v>216</v>
      </c>
    </row>
    <row r="29" spans="1:44" ht="15.75" customHeight="1" x14ac:dyDescent="0.25">
      <c r="A29" s="316">
        <v>44909</v>
      </c>
      <c r="B29" s="317" t="s">
        <v>216</v>
      </c>
      <c r="C29" s="317" t="s">
        <v>389</v>
      </c>
      <c r="D29" s="317" t="s">
        <v>390</v>
      </c>
      <c r="E29" s="317" t="s">
        <v>391</v>
      </c>
      <c r="F29" s="317" t="s">
        <v>392</v>
      </c>
      <c r="G29" s="317" t="s">
        <v>209</v>
      </c>
      <c r="H29" s="317" t="s">
        <v>393</v>
      </c>
      <c r="I29" s="316">
        <v>44953</v>
      </c>
      <c r="J29" s="318" t="s">
        <v>251</v>
      </c>
      <c r="K29" s="318" t="s">
        <v>394</v>
      </c>
      <c r="L29" s="318" t="s">
        <v>216</v>
      </c>
      <c r="M29" s="318" t="s">
        <v>216</v>
      </c>
      <c r="N29" s="318" t="s">
        <v>216</v>
      </c>
      <c r="O29" s="318" t="s">
        <v>216</v>
      </c>
      <c r="P29" s="316">
        <v>44935</v>
      </c>
      <c r="Q29" s="343">
        <v>1935</v>
      </c>
      <c r="R29" s="317" t="s">
        <v>255</v>
      </c>
      <c r="S29" s="337">
        <v>0</v>
      </c>
      <c r="T29" s="317">
        <v>0</v>
      </c>
      <c r="U29" s="317"/>
      <c r="V29" s="317"/>
      <c r="W29" s="317"/>
      <c r="X29" s="320">
        <v>0</v>
      </c>
      <c r="Y29" s="317"/>
      <c r="Z29" s="317"/>
      <c r="AA29" s="317">
        <v>0</v>
      </c>
      <c r="AB29" s="317"/>
      <c r="AC29" s="317"/>
      <c r="AD29" s="317"/>
      <c r="AE29" s="318" t="s">
        <v>220</v>
      </c>
      <c r="AF29" s="321"/>
      <c r="AG29" s="322" t="s">
        <v>216</v>
      </c>
      <c r="AH29" s="322" t="s">
        <v>216</v>
      </c>
      <c r="AI29" s="322" t="s">
        <v>395</v>
      </c>
      <c r="AJ29" s="322" t="s">
        <v>216</v>
      </c>
      <c r="AK29" s="322" t="s">
        <v>216</v>
      </c>
      <c r="AL29" s="322" t="s">
        <v>216</v>
      </c>
      <c r="AM29" s="322" t="s">
        <v>216</v>
      </c>
      <c r="AN29" s="321"/>
      <c r="AO29" s="321"/>
      <c r="AP29" s="322" t="s">
        <v>216</v>
      </c>
      <c r="AQ29" s="322" t="s">
        <v>216</v>
      </c>
      <c r="AR29" s="322" t="s">
        <v>216</v>
      </c>
    </row>
    <row r="30" spans="1:44" ht="15.75" customHeight="1" x14ac:dyDescent="0.25">
      <c r="A30" s="316">
        <v>44757</v>
      </c>
      <c r="B30" s="317" t="s">
        <v>216</v>
      </c>
      <c r="C30" s="317" t="s">
        <v>396</v>
      </c>
      <c r="D30" s="317" t="s">
        <v>206</v>
      </c>
      <c r="E30" s="317" t="s">
        <v>384</v>
      </c>
      <c r="F30" s="317" t="s">
        <v>385</v>
      </c>
      <c r="G30" s="317" t="s">
        <v>209</v>
      </c>
      <c r="H30" s="317" t="s">
        <v>397</v>
      </c>
      <c r="I30" s="316">
        <v>44784</v>
      </c>
      <c r="J30" s="318" t="s">
        <v>398</v>
      </c>
      <c r="K30" s="318" t="s">
        <v>399</v>
      </c>
      <c r="L30" s="318" t="s">
        <v>398</v>
      </c>
      <c r="M30" s="318" t="s">
        <v>400</v>
      </c>
      <c r="N30" s="318" t="s">
        <v>216</v>
      </c>
      <c r="O30" s="318" t="s">
        <v>216</v>
      </c>
      <c r="P30" s="316">
        <v>44767</v>
      </c>
      <c r="Q30" s="344">
        <v>2571</v>
      </c>
      <c r="R30" s="317" t="s">
        <v>218</v>
      </c>
      <c r="S30" s="337">
        <v>0</v>
      </c>
      <c r="T30" s="317">
        <v>0</v>
      </c>
      <c r="U30" s="317"/>
      <c r="V30" s="317"/>
      <c r="W30" s="317"/>
      <c r="X30" s="320">
        <v>0</v>
      </c>
      <c r="Y30" s="317"/>
      <c r="Z30" s="317"/>
      <c r="AA30" s="317">
        <v>0</v>
      </c>
      <c r="AB30" s="317"/>
      <c r="AC30" s="317"/>
      <c r="AD30" s="317"/>
      <c r="AE30" s="318" t="s">
        <v>220</v>
      </c>
      <c r="AF30" s="321"/>
      <c r="AG30" s="322" t="s">
        <v>216</v>
      </c>
      <c r="AH30" s="322" t="s">
        <v>216</v>
      </c>
      <c r="AI30" s="322" t="s">
        <v>349</v>
      </c>
      <c r="AJ30" s="322" t="s">
        <v>216</v>
      </c>
      <c r="AK30" s="322" t="s">
        <v>216</v>
      </c>
      <c r="AL30" s="322" t="s">
        <v>216</v>
      </c>
      <c r="AM30" s="322" t="s">
        <v>216</v>
      </c>
      <c r="AN30" s="321"/>
      <c r="AO30" s="321"/>
      <c r="AP30" s="322" t="s">
        <v>216</v>
      </c>
      <c r="AQ30" s="322" t="s">
        <v>216</v>
      </c>
      <c r="AR30" s="322" t="s">
        <v>216</v>
      </c>
    </row>
    <row r="31" spans="1:44" ht="15.75" customHeight="1" x14ac:dyDescent="0.25">
      <c r="A31" s="316">
        <v>44795</v>
      </c>
      <c r="B31" s="317" t="s">
        <v>216</v>
      </c>
      <c r="C31" s="317" t="s">
        <v>401</v>
      </c>
      <c r="D31" s="317" t="s">
        <v>402</v>
      </c>
      <c r="E31" s="317" t="s">
        <v>403</v>
      </c>
      <c r="F31" s="317" t="s">
        <v>404</v>
      </c>
      <c r="G31" s="317" t="s">
        <v>209</v>
      </c>
      <c r="H31" s="317" t="s">
        <v>405</v>
      </c>
      <c r="I31" s="316">
        <v>44826</v>
      </c>
      <c r="J31" s="318" t="s">
        <v>251</v>
      </c>
      <c r="K31" s="318" t="s">
        <v>406</v>
      </c>
      <c r="L31" s="318" t="s">
        <v>216</v>
      </c>
      <c r="M31" s="318" t="s">
        <v>216</v>
      </c>
      <c r="N31" s="318" t="s">
        <v>216</v>
      </c>
      <c r="O31" s="318" t="s">
        <v>216</v>
      </c>
      <c r="P31" s="316">
        <v>44795</v>
      </c>
      <c r="Q31" s="331">
        <v>2290</v>
      </c>
      <c r="R31" s="317" t="s">
        <v>407</v>
      </c>
      <c r="S31" s="337">
        <v>0</v>
      </c>
      <c r="T31" s="317">
        <v>0</v>
      </c>
      <c r="U31" s="317"/>
      <c r="V31" s="317"/>
      <c r="W31" s="317"/>
      <c r="X31" s="320">
        <v>0</v>
      </c>
      <c r="Y31" s="317"/>
      <c r="Z31" s="317"/>
      <c r="AA31" s="317">
        <v>0</v>
      </c>
      <c r="AB31" s="317"/>
      <c r="AC31" s="317"/>
      <c r="AD31" s="317"/>
      <c r="AE31" s="318" t="s">
        <v>220</v>
      </c>
      <c r="AF31" s="321"/>
      <c r="AG31" s="322" t="s">
        <v>216</v>
      </c>
      <c r="AH31" s="322" t="s">
        <v>216</v>
      </c>
      <c r="AI31" s="322" t="s">
        <v>278</v>
      </c>
      <c r="AJ31" s="322" t="s">
        <v>216</v>
      </c>
      <c r="AK31" s="322" t="s">
        <v>216</v>
      </c>
      <c r="AL31" s="322" t="s">
        <v>216</v>
      </c>
      <c r="AM31" s="322" t="s">
        <v>216</v>
      </c>
      <c r="AN31" s="321"/>
      <c r="AO31" s="321"/>
      <c r="AP31" s="322" t="s">
        <v>216</v>
      </c>
      <c r="AQ31" s="322" t="s">
        <v>216</v>
      </c>
      <c r="AR31" s="322" t="s">
        <v>216</v>
      </c>
    </row>
    <row r="32" spans="1:44" ht="15.75" customHeight="1" x14ac:dyDescent="0.25">
      <c r="A32" s="316">
        <v>44798</v>
      </c>
      <c r="B32" s="317" t="s">
        <v>408</v>
      </c>
      <c r="C32" s="317" t="s">
        <v>409</v>
      </c>
      <c r="D32" s="317" t="s">
        <v>274</v>
      </c>
      <c r="E32" s="317" t="s">
        <v>410</v>
      </c>
      <c r="F32" s="317" t="s">
        <v>411</v>
      </c>
      <c r="G32" s="317" t="s">
        <v>209</v>
      </c>
      <c r="H32" s="317" t="s">
        <v>412</v>
      </c>
      <c r="I32" s="316">
        <v>44831</v>
      </c>
      <c r="J32" s="318" t="s">
        <v>413</v>
      </c>
      <c r="K32" s="318" t="s">
        <v>414</v>
      </c>
      <c r="L32" s="318" t="s">
        <v>216</v>
      </c>
      <c r="M32" s="318" t="s">
        <v>216</v>
      </c>
      <c r="N32" s="318" t="s">
        <v>216</v>
      </c>
      <c r="O32" s="318" t="s">
        <v>216</v>
      </c>
      <c r="P32" s="316">
        <v>44798</v>
      </c>
      <c r="Q32" s="331">
        <v>3390</v>
      </c>
      <c r="R32" s="317" t="s">
        <v>218</v>
      </c>
      <c r="S32" s="337">
        <v>0</v>
      </c>
      <c r="T32" s="317">
        <v>0</v>
      </c>
      <c r="U32" s="317"/>
      <c r="V32" s="317"/>
      <c r="W32" s="317"/>
      <c r="X32" s="320">
        <v>0</v>
      </c>
      <c r="Y32" s="317"/>
      <c r="Z32" s="317"/>
      <c r="AA32" s="317">
        <v>0</v>
      </c>
      <c r="AB32" s="317"/>
      <c r="AC32" s="317"/>
      <c r="AD32" s="317"/>
      <c r="AE32" s="318" t="s">
        <v>220</v>
      </c>
      <c r="AF32" s="321"/>
      <c r="AG32" s="322" t="s">
        <v>216</v>
      </c>
      <c r="AH32" s="322" t="s">
        <v>216</v>
      </c>
      <c r="AI32" s="322" t="s">
        <v>278</v>
      </c>
      <c r="AJ32" s="322" t="s">
        <v>216</v>
      </c>
      <c r="AK32" s="322" t="s">
        <v>216</v>
      </c>
      <c r="AL32" s="322" t="s">
        <v>216</v>
      </c>
      <c r="AM32" s="322" t="s">
        <v>216</v>
      </c>
      <c r="AN32" s="321"/>
      <c r="AO32" s="321"/>
      <c r="AP32" s="322" t="s">
        <v>216</v>
      </c>
      <c r="AQ32" s="322" t="s">
        <v>216</v>
      </c>
      <c r="AR32" s="322" t="s">
        <v>216</v>
      </c>
    </row>
    <row r="33" spans="1:44" ht="15.75" customHeight="1" x14ac:dyDescent="0.25">
      <c r="A33" s="316">
        <v>44959</v>
      </c>
      <c r="B33" s="317" t="s">
        <v>216</v>
      </c>
      <c r="C33" s="317" t="s">
        <v>415</v>
      </c>
      <c r="D33" s="317" t="s">
        <v>236</v>
      </c>
      <c r="E33" s="317" t="s">
        <v>416</v>
      </c>
      <c r="F33" s="317" t="s">
        <v>417</v>
      </c>
      <c r="G33" s="317" t="s">
        <v>209</v>
      </c>
      <c r="H33" s="317" t="s">
        <v>418</v>
      </c>
      <c r="I33" s="316">
        <v>44966</v>
      </c>
      <c r="J33" s="318" t="s">
        <v>251</v>
      </c>
      <c r="K33" s="318" t="s">
        <v>419</v>
      </c>
      <c r="L33" s="318" t="s">
        <v>216</v>
      </c>
      <c r="M33" s="318" t="s">
        <v>216</v>
      </c>
      <c r="N33" s="318" t="s">
        <v>216</v>
      </c>
      <c r="O33" s="318" t="s">
        <v>216</v>
      </c>
      <c r="P33" s="316">
        <v>44964</v>
      </c>
      <c r="Q33" s="331">
        <v>2540</v>
      </c>
      <c r="R33" s="317" t="s">
        <v>218</v>
      </c>
      <c r="S33" s="337">
        <v>0</v>
      </c>
      <c r="T33" s="317">
        <v>0</v>
      </c>
      <c r="U33" s="317"/>
      <c r="V33" s="317"/>
      <c r="W33" s="317"/>
      <c r="X33" s="320">
        <v>0</v>
      </c>
      <c r="Y33" s="317"/>
      <c r="Z33" s="317"/>
      <c r="AA33" s="317">
        <v>0</v>
      </c>
      <c r="AB33" s="317"/>
      <c r="AC33" s="317"/>
      <c r="AD33" s="317"/>
      <c r="AE33" s="318" t="s">
        <v>220</v>
      </c>
      <c r="AF33" s="321"/>
      <c r="AG33" s="322" t="s">
        <v>216</v>
      </c>
      <c r="AH33" s="322" t="s">
        <v>216</v>
      </c>
      <c r="AI33" s="322" t="s">
        <v>244</v>
      </c>
      <c r="AJ33" s="322" t="s">
        <v>216</v>
      </c>
      <c r="AK33" s="322" t="s">
        <v>216</v>
      </c>
      <c r="AL33" s="322" t="s">
        <v>216</v>
      </c>
      <c r="AM33" s="322" t="s">
        <v>216</v>
      </c>
      <c r="AN33" s="321"/>
      <c r="AO33" s="321"/>
      <c r="AP33" s="322" t="s">
        <v>216</v>
      </c>
      <c r="AQ33" s="322" t="s">
        <v>216</v>
      </c>
      <c r="AR33" s="322" t="s">
        <v>216</v>
      </c>
    </row>
    <row r="34" spans="1:44" ht="15.75" customHeight="1" x14ac:dyDescent="0.25">
      <c r="A34" s="316">
        <v>44894</v>
      </c>
      <c r="B34" s="317" t="s">
        <v>216</v>
      </c>
      <c r="C34" s="317" t="s">
        <v>420</v>
      </c>
      <c r="D34" s="317" t="s">
        <v>258</v>
      </c>
      <c r="E34" s="317" t="s">
        <v>421</v>
      </c>
      <c r="F34" s="317" t="s">
        <v>422</v>
      </c>
      <c r="G34" s="317" t="s">
        <v>209</v>
      </c>
      <c r="H34" s="317" t="s">
        <v>423</v>
      </c>
      <c r="I34" s="316">
        <v>44901</v>
      </c>
      <c r="J34" s="318" t="s">
        <v>229</v>
      </c>
      <c r="K34" s="318" t="s">
        <v>216</v>
      </c>
      <c r="L34" s="318" t="s">
        <v>216</v>
      </c>
      <c r="M34" s="318" t="s">
        <v>216</v>
      </c>
      <c r="N34" s="318" t="s">
        <v>216</v>
      </c>
      <c r="O34" s="318" t="s">
        <v>216</v>
      </c>
      <c r="P34" s="316">
        <v>44907</v>
      </c>
      <c r="Q34" s="343">
        <v>2045</v>
      </c>
      <c r="R34" s="317" t="s">
        <v>218</v>
      </c>
      <c r="S34" s="337">
        <v>0</v>
      </c>
      <c r="T34" s="317">
        <v>0</v>
      </c>
      <c r="U34" s="317"/>
      <c r="V34" s="317"/>
      <c r="W34" s="317"/>
      <c r="X34" s="320">
        <v>0</v>
      </c>
      <c r="Y34" s="317"/>
      <c r="Z34" s="317"/>
      <c r="AA34" s="317">
        <v>0</v>
      </c>
      <c r="AB34" s="317"/>
      <c r="AC34" s="317"/>
      <c r="AD34" s="317"/>
      <c r="AE34" s="318" t="s">
        <v>220</v>
      </c>
      <c r="AF34" s="321"/>
      <c r="AG34" s="322" t="s">
        <v>216</v>
      </c>
      <c r="AH34" s="322" t="s">
        <v>216</v>
      </c>
      <c r="AI34" s="322" t="s">
        <v>264</v>
      </c>
      <c r="AJ34" s="322" t="s">
        <v>216</v>
      </c>
      <c r="AK34" s="322" t="s">
        <v>216</v>
      </c>
      <c r="AL34" s="322" t="s">
        <v>216</v>
      </c>
      <c r="AM34" s="322" t="s">
        <v>216</v>
      </c>
      <c r="AN34" s="321"/>
      <c r="AO34" s="321"/>
      <c r="AP34" s="322" t="s">
        <v>216</v>
      </c>
      <c r="AQ34" s="322" t="s">
        <v>216</v>
      </c>
      <c r="AR34" s="322" t="s">
        <v>216</v>
      </c>
    </row>
    <row r="35" spans="1:44" ht="15.75" customHeight="1" x14ac:dyDescent="0.25">
      <c r="A35" s="316">
        <v>44944</v>
      </c>
      <c r="B35" s="317" t="s">
        <v>216</v>
      </c>
      <c r="C35" s="317" t="s">
        <v>424</v>
      </c>
      <c r="D35" s="317" t="s">
        <v>425</v>
      </c>
      <c r="E35" s="317" t="s">
        <v>426</v>
      </c>
      <c r="F35" s="317" t="s">
        <v>427</v>
      </c>
      <c r="G35" s="317" t="s">
        <v>209</v>
      </c>
      <c r="H35" s="317" t="s">
        <v>428</v>
      </c>
      <c r="I35" s="316">
        <v>44952</v>
      </c>
      <c r="J35" s="318" t="s">
        <v>251</v>
      </c>
      <c r="K35" s="318" t="s">
        <v>429</v>
      </c>
      <c r="L35" s="318" t="s">
        <v>430</v>
      </c>
      <c r="M35" s="318" t="s">
        <v>431</v>
      </c>
      <c r="N35" s="318" t="s">
        <v>216</v>
      </c>
      <c r="O35" s="318" t="s">
        <v>216</v>
      </c>
      <c r="P35" s="316">
        <v>44951</v>
      </c>
      <c r="Q35" s="343">
        <v>1935</v>
      </c>
      <c r="R35" s="317" t="s">
        <v>255</v>
      </c>
      <c r="S35" s="337">
        <v>0</v>
      </c>
      <c r="T35" s="317">
        <v>0</v>
      </c>
      <c r="U35" s="317"/>
      <c r="V35" s="317"/>
      <c r="W35" s="317"/>
      <c r="X35" s="320">
        <v>0</v>
      </c>
      <c r="Y35" s="317"/>
      <c r="Z35" s="317"/>
      <c r="AA35" s="317">
        <v>0</v>
      </c>
      <c r="AB35" s="317"/>
      <c r="AC35" s="317"/>
      <c r="AD35" s="317"/>
      <c r="AE35" s="318" t="s">
        <v>220</v>
      </c>
      <c r="AF35" s="321"/>
      <c r="AG35" s="322" t="s">
        <v>216</v>
      </c>
      <c r="AH35" s="322" t="s">
        <v>216</v>
      </c>
      <c r="AI35" s="322" t="s">
        <v>395</v>
      </c>
      <c r="AJ35" s="322" t="s">
        <v>216</v>
      </c>
      <c r="AK35" s="322" t="s">
        <v>216</v>
      </c>
      <c r="AL35" s="322" t="s">
        <v>216</v>
      </c>
      <c r="AM35" s="322" t="s">
        <v>216</v>
      </c>
      <c r="AN35" s="321"/>
      <c r="AO35" s="321"/>
      <c r="AP35" s="322" t="s">
        <v>216</v>
      </c>
      <c r="AQ35" s="322" t="s">
        <v>216</v>
      </c>
      <c r="AR35" s="322" t="s">
        <v>216</v>
      </c>
    </row>
    <row r="36" spans="1:44" ht="15.75" customHeight="1" x14ac:dyDescent="0.25">
      <c r="A36" s="316">
        <v>44909</v>
      </c>
      <c r="B36" s="317" t="s">
        <v>216</v>
      </c>
      <c r="C36" s="317" t="s">
        <v>432</v>
      </c>
      <c r="D36" s="317" t="s">
        <v>258</v>
      </c>
      <c r="E36" s="317" t="s">
        <v>433</v>
      </c>
      <c r="F36" s="317" t="s">
        <v>434</v>
      </c>
      <c r="G36" s="317" t="s">
        <v>209</v>
      </c>
      <c r="H36" s="317" t="s">
        <v>435</v>
      </c>
      <c r="I36" s="316">
        <v>44957</v>
      </c>
      <c r="J36" s="318" t="s">
        <v>251</v>
      </c>
      <c r="K36" s="318" t="s">
        <v>436</v>
      </c>
      <c r="L36" s="318" t="s">
        <v>216</v>
      </c>
      <c r="M36" s="318" t="s">
        <v>216</v>
      </c>
      <c r="N36" s="318" t="s">
        <v>216</v>
      </c>
      <c r="O36" s="318" t="s">
        <v>216</v>
      </c>
      <c r="P36" s="316">
        <v>44909</v>
      </c>
      <c r="Q36" s="343">
        <v>2045</v>
      </c>
      <c r="R36" s="317" t="s">
        <v>218</v>
      </c>
      <c r="S36" s="337">
        <v>0</v>
      </c>
      <c r="T36" s="317">
        <v>0</v>
      </c>
      <c r="U36" s="317"/>
      <c r="V36" s="317"/>
      <c r="W36" s="317"/>
      <c r="X36" s="320">
        <v>0</v>
      </c>
      <c r="Y36" s="317"/>
      <c r="Z36" s="317"/>
      <c r="AA36" s="317">
        <v>0</v>
      </c>
      <c r="AB36" s="317"/>
      <c r="AC36" s="317"/>
      <c r="AD36" s="317"/>
      <c r="AE36" s="318" t="s">
        <v>220</v>
      </c>
      <c r="AF36" s="321"/>
      <c r="AG36" s="322" t="s">
        <v>216</v>
      </c>
      <c r="AH36" s="322" t="s">
        <v>216</v>
      </c>
      <c r="AI36" s="322" t="s">
        <v>264</v>
      </c>
      <c r="AJ36" s="322" t="s">
        <v>216</v>
      </c>
      <c r="AK36" s="322" t="s">
        <v>216</v>
      </c>
      <c r="AL36" s="322" t="s">
        <v>216</v>
      </c>
      <c r="AM36" s="322" t="s">
        <v>216</v>
      </c>
      <c r="AN36" s="321"/>
      <c r="AO36" s="321"/>
      <c r="AP36" s="322" t="s">
        <v>216</v>
      </c>
      <c r="AQ36" s="322" t="s">
        <v>216</v>
      </c>
      <c r="AR36" s="322" t="s">
        <v>216</v>
      </c>
    </row>
    <row r="37" spans="1:44" ht="15.75" customHeight="1" x14ac:dyDescent="0.25">
      <c r="A37" s="316">
        <v>44629</v>
      </c>
      <c r="B37" s="317" t="s">
        <v>216</v>
      </c>
      <c r="C37" s="317" t="s">
        <v>437</v>
      </c>
      <c r="D37" s="317" t="s">
        <v>352</v>
      </c>
      <c r="E37" s="317" t="s">
        <v>438</v>
      </c>
      <c r="F37" s="317" t="s">
        <v>439</v>
      </c>
      <c r="G37" s="317" t="s">
        <v>209</v>
      </c>
      <c r="H37" s="317" t="s">
        <v>440</v>
      </c>
      <c r="I37" s="316">
        <v>44721</v>
      </c>
      <c r="J37" s="318" t="s">
        <v>231</v>
      </c>
      <c r="K37" s="318" t="s">
        <v>441</v>
      </c>
      <c r="L37" s="318" t="s">
        <v>271</v>
      </c>
      <c r="M37" s="318" t="s">
        <v>442</v>
      </c>
      <c r="N37" s="318" t="s">
        <v>228</v>
      </c>
      <c r="O37" s="318" t="s">
        <v>443</v>
      </c>
      <c r="P37" s="316">
        <v>44629</v>
      </c>
      <c r="Q37" s="344">
        <v>2100</v>
      </c>
      <c r="R37" s="317" t="s">
        <v>255</v>
      </c>
      <c r="S37" s="337">
        <v>0</v>
      </c>
      <c r="T37" s="317">
        <v>0</v>
      </c>
      <c r="U37" s="317"/>
      <c r="V37" s="317"/>
      <c r="W37" s="317"/>
      <c r="X37" s="320">
        <v>0</v>
      </c>
      <c r="Y37" s="317"/>
      <c r="Z37" s="317"/>
      <c r="AA37" s="317">
        <v>0</v>
      </c>
      <c r="AB37" s="317"/>
      <c r="AC37" s="317"/>
      <c r="AD37" s="317"/>
      <c r="AE37" s="318" t="s">
        <v>220</v>
      </c>
      <c r="AF37" s="321"/>
      <c r="AG37" s="322" t="s">
        <v>216</v>
      </c>
      <c r="AH37" s="322" t="s">
        <v>216</v>
      </c>
      <c r="AI37" s="322" t="s">
        <v>358</v>
      </c>
      <c r="AJ37" s="322" t="s">
        <v>216</v>
      </c>
      <c r="AK37" s="322" t="s">
        <v>216</v>
      </c>
      <c r="AL37" s="322" t="s">
        <v>216</v>
      </c>
      <c r="AM37" s="322" t="s">
        <v>216</v>
      </c>
      <c r="AN37" s="321"/>
      <c r="AO37" s="321"/>
      <c r="AP37" s="322" t="s">
        <v>216</v>
      </c>
      <c r="AQ37" s="322" t="s">
        <v>216</v>
      </c>
      <c r="AR37" s="322" t="s">
        <v>216</v>
      </c>
    </row>
    <row r="38" spans="1:44" ht="15.75" customHeight="1" x14ac:dyDescent="0.25">
      <c r="A38" s="316">
        <v>44653</v>
      </c>
      <c r="B38" s="317" t="s">
        <v>216</v>
      </c>
      <c r="C38" s="317" t="s">
        <v>444</v>
      </c>
      <c r="D38" s="317" t="s">
        <v>236</v>
      </c>
      <c r="E38" s="317" t="s">
        <v>445</v>
      </c>
      <c r="F38" s="317" t="s">
        <v>446</v>
      </c>
      <c r="G38" s="317" t="s">
        <v>209</v>
      </c>
      <c r="H38" s="317" t="s">
        <v>447</v>
      </c>
      <c r="I38" s="316">
        <v>44666</v>
      </c>
      <c r="J38" s="318" t="s">
        <v>251</v>
      </c>
      <c r="K38" s="318" t="s">
        <v>448</v>
      </c>
      <c r="L38" s="318" t="s">
        <v>216</v>
      </c>
      <c r="M38" s="318" t="s">
        <v>216</v>
      </c>
      <c r="N38" s="318" t="s">
        <v>216</v>
      </c>
      <c r="O38" s="318" t="s">
        <v>216</v>
      </c>
      <c r="P38" s="316"/>
      <c r="Q38" s="344">
        <v>2240</v>
      </c>
      <c r="R38" s="317" t="s">
        <v>218</v>
      </c>
      <c r="S38" s="337">
        <v>0</v>
      </c>
      <c r="T38" s="317">
        <v>0</v>
      </c>
      <c r="U38" s="317"/>
      <c r="V38" s="317"/>
      <c r="W38" s="317"/>
      <c r="X38" s="320">
        <v>0</v>
      </c>
      <c r="Y38" s="317"/>
      <c r="Z38" s="317"/>
      <c r="AA38" s="317">
        <v>0</v>
      </c>
      <c r="AB38" s="317"/>
      <c r="AC38" s="317"/>
      <c r="AD38" s="317"/>
      <c r="AE38" s="318" t="s">
        <v>220</v>
      </c>
      <c r="AF38" s="321"/>
      <c r="AG38" s="322" t="s">
        <v>216</v>
      </c>
      <c r="AH38" s="322" t="s">
        <v>216</v>
      </c>
      <c r="AI38" s="322" t="s">
        <v>286</v>
      </c>
      <c r="AJ38" s="322" t="s">
        <v>216</v>
      </c>
      <c r="AK38" s="322" t="s">
        <v>216</v>
      </c>
      <c r="AL38" s="322" t="s">
        <v>216</v>
      </c>
      <c r="AM38" s="322" t="s">
        <v>216</v>
      </c>
      <c r="AN38" s="321"/>
      <c r="AO38" s="321"/>
      <c r="AP38" s="322" t="s">
        <v>216</v>
      </c>
      <c r="AQ38" s="322" t="s">
        <v>216</v>
      </c>
      <c r="AR38" s="322" t="s">
        <v>216</v>
      </c>
    </row>
    <row r="39" spans="1:44" ht="15.75" hidden="1" customHeight="1" x14ac:dyDescent="0.25">
      <c r="A39" s="301">
        <v>45027</v>
      </c>
      <c r="B39" s="285" t="s">
        <v>216</v>
      </c>
      <c r="C39" s="285" t="s">
        <v>449</v>
      </c>
      <c r="D39" s="286" t="s">
        <v>258</v>
      </c>
      <c r="E39" s="286" t="s">
        <v>450</v>
      </c>
      <c r="F39" s="286" t="s">
        <v>451</v>
      </c>
      <c r="G39" s="286" t="s">
        <v>209</v>
      </c>
      <c r="H39" s="285" t="s">
        <v>452</v>
      </c>
      <c r="I39" s="296">
        <v>45043</v>
      </c>
      <c r="J39" s="291" t="s">
        <v>251</v>
      </c>
      <c r="K39" s="291" t="s">
        <v>453</v>
      </c>
      <c r="L39" s="291" t="s">
        <v>216</v>
      </c>
      <c r="M39" s="291" t="s">
        <v>216</v>
      </c>
      <c r="N39" s="291" t="s">
        <v>216</v>
      </c>
      <c r="O39" s="291" t="s">
        <v>216</v>
      </c>
      <c r="P39" s="296">
        <v>45028</v>
      </c>
      <c r="Q39" s="326">
        <v>2110</v>
      </c>
      <c r="R39" s="286" t="s">
        <v>218</v>
      </c>
      <c r="S39" s="287">
        <v>0</v>
      </c>
      <c r="T39" s="288">
        <v>0</v>
      </c>
      <c r="U39" s="289"/>
      <c r="V39" s="289"/>
      <c r="W39" s="289"/>
      <c r="X39" s="292">
        <v>0</v>
      </c>
      <c r="Y39" s="290"/>
      <c r="Z39" s="290"/>
      <c r="AA39" s="288">
        <v>0</v>
      </c>
      <c r="AB39" s="288"/>
      <c r="AC39" s="289"/>
      <c r="AD39" s="289"/>
      <c r="AE39" s="291" t="s">
        <v>220</v>
      </c>
      <c r="AF39" s="293"/>
      <c r="AG39" s="90" t="s">
        <v>216</v>
      </c>
      <c r="AH39" s="90" t="s">
        <v>216</v>
      </c>
      <c r="AI39" s="90" t="s">
        <v>264</v>
      </c>
      <c r="AJ39" s="90" t="s">
        <v>216</v>
      </c>
      <c r="AK39" s="90" t="s">
        <v>216</v>
      </c>
      <c r="AL39" s="90" t="s">
        <v>216</v>
      </c>
      <c r="AM39" s="90" t="s">
        <v>216</v>
      </c>
      <c r="AN39" s="293"/>
      <c r="AO39" s="293"/>
      <c r="AP39" s="90" t="s">
        <v>216</v>
      </c>
      <c r="AQ39" s="90" t="s">
        <v>216</v>
      </c>
      <c r="AR39" s="90" t="s">
        <v>216</v>
      </c>
    </row>
    <row r="40" spans="1:44" ht="15.75" customHeight="1" x14ac:dyDescent="0.25">
      <c r="A40" s="316">
        <v>44893</v>
      </c>
      <c r="B40" s="317" t="s">
        <v>216</v>
      </c>
      <c r="C40" s="317" t="s">
        <v>454</v>
      </c>
      <c r="D40" s="317" t="s">
        <v>455</v>
      </c>
      <c r="E40" s="317" t="s">
        <v>456</v>
      </c>
      <c r="F40" s="317" t="s">
        <v>457</v>
      </c>
      <c r="G40" s="317" t="s">
        <v>209</v>
      </c>
      <c r="H40" s="317" t="s">
        <v>458</v>
      </c>
      <c r="I40" s="316">
        <v>44929</v>
      </c>
      <c r="J40" s="318" t="s">
        <v>398</v>
      </c>
      <c r="K40" s="318" t="s">
        <v>459</v>
      </c>
      <c r="L40" s="318" t="s">
        <v>398</v>
      </c>
      <c r="M40" s="318" t="s">
        <v>460</v>
      </c>
      <c r="N40" s="318" t="s">
        <v>251</v>
      </c>
      <c r="O40" s="318" t="s">
        <v>461</v>
      </c>
      <c r="P40" s="316">
        <v>44906</v>
      </c>
      <c r="Q40" s="331">
        <v>3500</v>
      </c>
      <c r="R40" s="317" t="s">
        <v>255</v>
      </c>
      <c r="S40" s="337">
        <v>0</v>
      </c>
      <c r="T40" s="317">
        <v>0</v>
      </c>
      <c r="U40" s="317"/>
      <c r="V40" s="317"/>
      <c r="W40" s="317"/>
      <c r="X40" s="320">
        <v>0</v>
      </c>
      <c r="Y40" s="317"/>
      <c r="Z40" s="317"/>
      <c r="AA40" s="317">
        <v>0</v>
      </c>
      <c r="AB40" s="317"/>
      <c r="AC40" s="317"/>
      <c r="AD40" s="317"/>
      <c r="AE40" s="318" t="s">
        <v>220</v>
      </c>
      <c r="AF40" s="321"/>
      <c r="AG40" s="322" t="s">
        <v>216</v>
      </c>
      <c r="AH40" s="322" t="s">
        <v>216</v>
      </c>
      <c r="AI40" s="322" t="s">
        <v>462</v>
      </c>
      <c r="AJ40" s="322" t="s">
        <v>216</v>
      </c>
      <c r="AK40" s="322" t="s">
        <v>216</v>
      </c>
      <c r="AL40" s="322" t="s">
        <v>216</v>
      </c>
      <c r="AM40" s="322" t="s">
        <v>216</v>
      </c>
      <c r="AN40" s="321"/>
      <c r="AO40" s="321"/>
      <c r="AP40" s="322" t="s">
        <v>216</v>
      </c>
      <c r="AQ40" s="322" t="s">
        <v>216</v>
      </c>
      <c r="AR40" s="322" t="s">
        <v>216</v>
      </c>
    </row>
    <row r="41" spans="1:44" ht="15.75" customHeight="1" x14ac:dyDescent="0.25">
      <c r="A41" s="316">
        <v>44930</v>
      </c>
      <c r="B41" s="317" t="s">
        <v>216</v>
      </c>
      <c r="C41" s="317" t="s">
        <v>463</v>
      </c>
      <c r="D41" s="317" t="s">
        <v>236</v>
      </c>
      <c r="E41" s="317" t="s">
        <v>464</v>
      </c>
      <c r="F41" s="317" t="s">
        <v>465</v>
      </c>
      <c r="G41" s="317" t="s">
        <v>209</v>
      </c>
      <c r="H41" s="317" t="s">
        <v>466</v>
      </c>
      <c r="I41" s="316">
        <v>44944</v>
      </c>
      <c r="J41" s="318" t="s">
        <v>251</v>
      </c>
      <c r="K41" s="318" t="s">
        <v>467</v>
      </c>
      <c r="L41" s="318" t="s">
        <v>251</v>
      </c>
      <c r="M41" s="318" t="s">
        <v>468</v>
      </c>
      <c r="N41" s="318" t="s">
        <v>216</v>
      </c>
      <c r="O41" s="318" t="s">
        <v>216</v>
      </c>
      <c r="P41" s="316">
        <v>44931</v>
      </c>
      <c r="Q41" s="331">
        <v>2580</v>
      </c>
      <c r="R41" s="317" t="s">
        <v>218</v>
      </c>
      <c r="S41" s="337">
        <v>0</v>
      </c>
      <c r="T41" s="317">
        <v>0</v>
      </c>
      <c r="U41" s="317"/>
      <c r="V41" s="317"/>
      <c r="W41" s="317"/>
      <c r="X41" s="320">
        <v>0</v>
      </c>
      <c r="Y41" s="317"/>
      <c r="Z41" s="317"/>
      <c r="AA41" s="317">
        <v>0</v>
      </c>
      <c r="AB41" s="317"/>
      <c r="AC41" s="317"/>
      <c r="AD41" s="317"/>
      <c r="AE41" s="318" t="s">
        <v>220</v>
      </c>
      <c r="AF41" s="321"/>
      <c r="AG41" s="322" t="s">
        <v>216</v>
      </c>
      <c r="AH41" s="322" t="s">
        <v>216</v>
      </c>
      <c r="AI41" s="322" t="s">
        <v>244</v>
      </c>
      <c r="AJ41" s="322" t="s">
        <v>216</v>
      </c>
      <c r="AK41" s="322" t="s">
        <v>216</v>
      </c>
      <c r="AL41" s="322" t="s">
        <v>216</v>
      </c>
      <c r="AM41" s="322" t="s">
        <v>216</v>
      </c>
      <c r="AN41" s="321"/>
      <c r="AO41" s="321"/>
      <c r="AP41" s="322" t="s">
        <v>216</v>
      </c>
      <c r="AQ41" s="322" t="s">
        <v>216</v>
      </c>
      <c r="AR41" s="322" t="s">
        <v>216</v>
      </c>
    </row>
    <row r="42" spans="1:44" ht="15.75" customHeight="1" x14ac:dyDescent="0.25">
      <c r="A42" s="316">
        <v>44900</v>
      </c>
      <c r="B42" s="317" t="s">
        <v>469</v>
      </c>
      <c r="C42" s="317" t="s">
        <v>470</v>
      </c>
      <c r="D42" s="317" t="s">
        <v>274</v>
      </c>
      <c r="E42" s="317" t="s">
        <v>471</v>
      </c>
      <c r="F42" s="317" t="s">
        <v>472</v>
      </c>
      <c r="G42" s="317" t="s">
        <v>209</v>
      </c>
      <c r="H42" s="317" t="s">
        <v>473</v>
      </c>
      <c r="I42" s="316">
        <v>44914</v>
      </c>
      <c r="J42" s="318" t="s">
        <v>229</v>
      </c>
      <c r="K42" s="318" t="s">
        <v>474</v>
      </c>
      <c r="L42" s="318" t="s">
        <v>229</v>
      </c>
      <c r="M42" s="318" t="s">
        <v>475</v>
      </c>
      <c r="N42" s="318" t="s">
        <v>271</v>
      </c>
      <c r="O42" s="318" t="s">
        <v>476</v>
      </c>
      <c r="P42" s="316">
        <v>44900</v>
      </c>
      <c r="Q42" s="331">
        <v>3290</v>
      </c>
      <c r="R42" s="317" t="s">
        <v>407</v>
      </c>
      <c r="S42" s="337">
        <v>0</v>
      </c>
      <c r="T42" s="317">
        <v>0</v>
      </c>
      <c r="U42" s="317"/>
      <c r="V42" s="317"/>
      <c r="W42" s="317"/>
      <c r="X42" s="320">
        <v>0</v>
      </c>
      <c r="Y42" s="317"/>
      <c r="Z42" s="317"/>
      <c r="AA42" s="317">
        <v>0</v>
      </c>
      <c r="AB42" s="317"/>
      <c r="AC42" s="317"/>
      <c r="AD42" s="317"/>
      <c r="AE42" s="318" t="s">
        <v>220</v>
      </c>
      <c r="AF42" s="321"/>
      <c r="AG42" s="322" t="s">
        <v>216</v>
      </c>
      <c r="AH42" s="322" t="s">
        <v>216</v>
      </c>
      <c r="AI42" s="322" t="s">
        <v>278</v>
      </c>
      <c r="AJ42" s="322" t="s">
        <v>216</v>
      </c>
      <c r="AK42" s="322" t="s">
        <v>216</v>
      </c>
      <c r="AL42" s="322" t="s">
        <v>216</v>
      </c>
      <c r="AM42" s="322" t="s">
        <v>216</v>
      </c>
      <c r="AN42" s="321"/>
      <c r="AO42" s="321"/>
      <c r="AP42" s="322" t="s">
        <v>216</v>
      </c>
      <c r="AQ42" s="322" t="s">
        <v>216</v>
      </c>
      <c r="AR42" s="322" t="s">
        <v>216</v>
      </c>
    </row>
    <row r="43" spans="1:44" ht="15.75" customHeight="1" x14ac:dyDescent="0.25">
      <c r="A43" s="316">
        <v>44822</v>
      </c>
      <c r="B43" s="317" t="s">
        <v>216</v>
      </c>
      <c r="C43" s="317" t="s">
        <v>477</v>
      </c>
      <c r="D43" s="317" t="s">
        <v>236</v>
      </c>
      <c r="E43" s="317" t="s">
        <v>478</v>
      </c>
      <c r="F43" s="317" t="s">
        <v>479</v>
      </c>
      <c r="G43" s="317" t="s">
        <v>209</v>
      </c>
      <c r="H43" s="317" t="s">
        <v>480</v>
      </c>
      <c r="I43" s="316">
        <v>44831</v>
      </c>
      <c r="J43" s="318" t="s">
        <v>271</v>
      </c>
      <c r="K43" s="318" t="s">
        <v>481</v>
      </c>
      <c r="L43" s="318" t="s">
        <v>216</v>
      </c>
      <c r="M43" s="318" t="s">
        <v>216</v>
      </c>
      <c r="N43" s="318" t="s">
        <v>216</v>
      </c>
      <c r="O43" s="318" t="s">
        <v>216</v>
      </c>
      <c r="P43" s="316">
        <v>44827</v>
      </c>
      <c r="Q43" s="343">
        <v>1550</v>
      </c>
      <c r="R43" s="317" t="s">
        <v>218</v>
      </c>
      <c r="S43" s="337">
        <v>0</v>
      </c>
      <c r="T43" s="317">
        <v>0</v>
      </c>
      <c r="U43" s="317"/>
      <c r="V43" s="317"/>
      <c r="W43" s="317"/>
      <c r="X43" s="320">
        <v>0</v>
      </c>
      <c r="Y43" s="317"/>
      <c r="Z43" s="317"/>
      <c r="AA43" s="317">
        <v>0</v>
      </c>
      <c r="AB43" s="317"/>
      <c r="AC43" s="317"/>
      <c r="AD43" s="317"/>
      <c r="AE43" s="318" t="s">
        <v>220</v>
      </c>
      <c r="AF43" s="321"/>
      <c r="AG43" s="322" t="s">
        <v>216</v>
      </c>
      <c r="AH43" s="322" t="s">
        <v>216</v>
      </c>
      <c r="AI43" s="322" t="s">
        <v>286</v>
      </c>
      <c r="AJ43" s="322" t="s">
        <v>216</v>
      </c>
      <c r="AK43" s="322" t="s">
        <v>216</v>
      </c>
      <c r="AL43" s="322" t="s">
        <v>216</v>
      </c>
      <c r="AM43" s="322" t="s">
        <v>216</v>
      </c>
      <c r="AN43" s="321"/>
      <c r="AO43" s="321"/>
      <c r="AP43" s="322" t="s">
        <v>216</v>
      </c>
      <c r="AQ43" s="322" t="s">
        <v>216</v>
      </c>
      <c r="AR43" s="322" t="s">
        <v>216</v>
      </c>
    </row>
    <row r="44" spans="1:44" ht="15.75" customHeight="1" x14ac:dyDescent="0.25">
      <c r="A44" s="316">
        <v>44889</v>
      </c>
      <c r="B44" s="317" t="s">
        <v>482</v>
      </c>
      <c r="C44" s="317" t="s">
        <v>483</v>
      </c>
      <c r="D44" s="317" t="s">
        <v>352</v>
      </c>
      <c r="E44" s="317" t="s">
        <v>353</v>
      </c>
      <c r="F44" s="317" t="s">
        <v>354</v>
      </c>
      <c r="G44" s="317" t="s">
        <v>209</v>
      </c>
      <c r="H44" s="317" t="s">
        <v>484</v>
      </c>
      <c r="I44" s="316">
        <v>44932</v>
      </c>
      <c r="J44" s="318" t="s">
        <v>251</v>
      </c>
      <c r="K44" s="318" t="s">
        <v>485</v>
      </c>
      <c r="L44" s="318" t="s">
        <v>216</v>
      </c>
      <c r="M44" s="318" t="s">
        <v>216</v>
      </c>
      <c r="N44" s="318" t="s">
        <v>216</v>
      </c>
      <c r="O44" s="318" t="s">
        <v>216</v>
      </c>
      <c r="P44" s="316">
        <v>44889</v>
      </c>
      <c r="Q44" s="343">
        <v>1805</v>
      </c>
      <c r="R44" s="317" t="s">
        <v>255</v>
      </c>
      <c r="S44" s="337">
        <v>0</v>
      </c>
      <c r="T44" s="317">
        <v>0</v>
      </c>
      <c r="U44" s="317"/>
      <c r="V44" s="317"/>
      <c r="W44" s="317"/>
      <c r="X44" s="320">
        <v>0</v>
      </c>
      <c r="Y44" s="317"/>
      <c r="Z44" s="317"/>
      <c r="AA44" s="317">
        <v>0</v>
      </c>
      <c r="AB44" s="317"/>
      <c r="AC44" s="317"/>
      <c r="AD44" s="317"/>
      <c r="AE44" s="318" t="s">
        <v>220</v>
      </c>
      <c r="AF44" s="321"/>
      <c r="AG44" s="322" t="s">
        <v>216</v>
      </c>
      <c r="AH44" s="322" t="s">
        <v>216</v>
      </c>
      <c r="AI44" s="322" t="s">
        <v>358</v>
      </c>
      <c r="AJ44" s="322" t="s">
        <v>216</v>
      </c>
      <c r="AK44" s="322" t="s">
        <v>216</v>
      </c>
      <c r="AL44" s="322" t="s">
        <v>216</v>
      </c>
      <c r="AM44" s="322" t="s">
        <v>216</v>
      </c>
      <c r="AN44" s="321"/>
      <c r="AO44" s="321"/>
      <c r="AP44" s="322" t="s">
        <v>216</v>
      </c>
      <c r="AQ44" s="322" t="s">
        <v>216</v>
      </c>
      <c r="AR44" s="322" t="s">
        <v>216</v>
      </c>
    </row>
    <row r="45" spans="1:44" ht="15.75" customHeight="1" x14ac:dyDescent="0.25">
      <c r="A45" s="316">
        <v>44669</v>
      </c>
      <c r="B45" s="317" t="s">
        <v>486</v>
      </c>
      <c r="C45" s="317" t="s">
        <v>487</v>
      </c>
      <c r="D45" s="317" t="s">
        <v>274</v>
      </c>
      <c r="E45" s="317" t="s">
        <v>488</v>
      </c>
      <c r="F45" s="317" t="s">
        <v>489</v>
      </c>
      <c r="G45" s="317" t="s">
        <v>209</v>
      </c>
      <c r="H45" s="317" t="s">
        <v>490</v>
      </c>
      <c r="I45" s="316">
        <v>44753</v>
      </c>
      <c r="J45" s="318" t="s">
        <v>251</v>
      </c>
      <c r="K45" s="318" t="s">
        <v>216</v>
      </c>
      <c r="L45" s="318" t="s">
        <v>216</v>
      </c>
      <c r="M45" s="318" t="s">
        <v>216</v>
      </c>
      <c r="N45" s="318" t="s">
        <v>216</v>
      </c>
      <c r="O45" s="318" t="s">
        <v>216</v>
      </c>
      <c r="P45" s="316">
        <v>44669</v>
      </c>
      <c r="Q45" s="331">
        <v>2690</v>
      </c>
      <c r="R45" s="317" t="s">
        <v>407</v>
      </c>
      <c r="S45" s="337">
        <v>0</v>
      </c>
      <c r="T45" s="317">
        <v>0</v>
      </c>
      <c r="U45" s="317"/>
      <c r="V45" s="317"/>
      <c r="W45" s="317"/>
      <c r="X45" s="320">
        <v>0</v>
      </c>
      <c r="Y45" s="317"/>
      <c r="Z45" s="317"/>
      <c r="AA45" s="317">
        <v>0</v>
      </c>
      <c r="AB45" s="317"/>
      <c r="AC45" s="317"/>
      <c r="AD45" s="317"/>
      <c r="AE45" s="318" t="s">
        <v>220</v>
      </c>
      <c r="AF45" s="321"/>
      <c r="AG45" s="322" t="s">
        <v>216</v>
      </c>
      <c r="AH45" s="322" t="s">
        <v>216</v>
      </c>
      <c r="AI45" s="322" t="s">
        <v>278</v>
      </c>
      <c r="AJ45" s="322" t="s">
        <v>216</v>
      </c>
      <c r="AK45" s="322" t="s">
        <v>216</v>
      </c>
      <c r="AL45" s="322" t="s">
        <v>216</v>
      </c>
      <c r="AM45" s="322" t="s">
        <v>216</v>
      </c>
      <c r="AN45" s="321"/>
      <c r="AO45" s="321"/>
      <c r="AP45" s="322" t="s">
        <v>216</v>
      </c>
      <c r="AQ45" s="322" t="s">
        <v>216</v>
      </c>
      <c r="AR45" s="322" t="s">
        <v>216</v>
      </c>
    </row>
    <row r="46" spans="1:44" ht="15.75" customHeight="1" x14ac:dyDescent="0.25">
      <c r="A46" s="316">
        <v>44985</v>
      </c>
      <c r="B46" s="317" t="s">
        <v>216</v>
      </c>
      <c r="C46" s="317" t="s">
        <v>491</v>
      </c>
      <c r="D46" s="317" t="s">
        <v>236</v>
      </c>
      <c r="E46" s="317" t="s">
        <v>308</v>
      </c>
      <c r="F46" s="317" t="s">
        <v>309</v>
      </c>
      <c r="G46" s="317" t="s">
        <v>209</v>
      </c>
      <c r="H46" s="317" t="s">
        <v>492</v>
      </c>
      <c r="I46" s="316">
        <v>45053</v>
      </c>
      <c r="J46" s="318" t="s">
        <v>231</v>
      </c>
      <c r="K46" s="318" t="s">
        <v>493</v>
      </c>
      <c r="L46" s="318" t="s">
        <v>229</v>
      </c>
      <c r="M46" s="318" t="s">
        <v>494</v>
      </c>
      <c r="N46" s="318" t="s">
        <v>231</v>
      </c>
      <c r="O46" s="318" t="s">
        <v>495</v>
      </c>
      <c r="P46" s="316">
        <v>44988</v>
      </c>
      <c r="Q46" s="331">
        <v>2640</v>
      </c>
      <c r="R46" s="317" t="s">
        <v>218</v>
      </c>
      <c r="S46" s="337">
        <v>0</v>
      </c>
      <c r="T46" s="317">
        <v>0</v>
      </c>
      <c r="U46" s="317"/>
      <c r="V46" s="317"/>
      <c r="W46" s="317"/>
      <c r="X46" s="320">
        <v>0</v>
      </c>
      <c r="Y46" s="317"/>
      <c r="Z46" s="317"/>
      <c r="AA46" s="317">
        <v>0</v>
      </c>
      <c r="AB46" s="317"/>
      <c r="AC46" s="317"/>
      <c r="AD46" s="317"/>
      <c r="AE46" s="318" t="s">
        <v>220</v>
      </c>
      <c r="AF46" s="321"/>
      <c r="AG46" s="322" t="s">
        <v>216</v>
      </c>
      <c r="AH46" s="322" t="s">
        <v>216</v>
      </c>
      <c r="AI46" s="322" t="s">
        <v>244</v>
      </c>
      <c r="AJ46" s="322" t="s">
        <v>216</v>
      </c>
      <c r="AK46" s="322" t="s">
        <v>216</v>
      </c>
      <c r="AL46" s="322" t="s">
        <v>216</v>
      </c>
      <c r="AM46" s="322" t="s">
        <v>216</v>
      </c>
      <c r="AN46" s="321"/>
      <c r="AO46" s="321"/>
      <c r="AP46" s="322" t="s">
        <v>216</v>
      </c>
      <c r="AQ46" s="322" t="s">
        <v>216</v>
      </c>
      <c r="AR46" s="322" t="s">
        <v>216</v>
      </c>
    </row>
    <row r="47" spans="1:44" ht="15.75" hidden="1" customHeight="1" x14ac:dyDescent="0.25">
      <c r="A47" s="301">
        <v>45043</v>
      </c>
      <c r="B47" s="285" t="s">
        <v>216</v>
      </c>
      <c r="C47" s="285" t="s">
        <v>496</v>
      </c>
      <c r="D47" s="286" t="s">
        <v>258</v>
      </c>
      <c r="E47" s="286" t="s">
        <v>433</v>
      </c>
      <c r="F47" s="286" t="s">
        <v>434</v>
      </c>
      <c r="G47" s="286" t="s">
        <v>209</v>
      </c>
      <c r="H47" s="285" t="s">
        <v>497</v>
      </c>
      <c r="I47" s="296">
        <v>45058</v>
      </c>
      <c r="J47" s="291" t="s">
        <v>251</v>
      </c>
      <c r="K47" s="291" t="s">
        <v>498</v>
      </c>
      <c r="L47" s="291" t="s">
        <v>216</v>
      </c>
      <c r="M47" s="291" t="s">
        <v>216</v>
      </c>
      <c r="N47" s="291" t="s">
        <v>216</v>
      </c>
      <c r="O47" s="291" t="s">
        <v>216</v>
      </c>
      <c r="P47" s="296">
        <v>45021</v>
      </c>
      <c r="Q47" s="326">
        <v>2110</v>
      </c>
      <c r="R47" s="286" t="s">
        <v>218</v>
      </c>
      <c r="S47" s="287">
        <v>0</v>
      </c>
      <c r="T47" s="288">
        <v>0</v>
      </c>
      <c r="U47" s="289"/>
      <c r="V47" s="289"/>
      <c r="W47" s="289"/>
      <c r="X47" s="292">
        <v>0</v>
      </c>
      <c r="Y47" s="290"/>
      <c r="Z47" s="290"/>
      <c r="AA47" s="288">
        <v>0</v>
      </c>
      <c r="AB47" s="288"/>
      <c r="AC47" s="289"/>
      <c r="AD47" s="289"/>
      <c r="AE47" s="291" t="s">
        <v>220</v>
      </c>
      <c r="AF47" s="293"/>
      <c r="AG47" s="90" t="s">
        <v>216</v>
      </c>
      <c r="AH47" s="90" t="s">
        <v>216</v>
      </c>
      <c r="AI47" s="90" t="s">
        <v>264</v>
      </c>
      <c r="AJ47" s="90" t="s">
        <v>216</v>
      </c>
      <c r="AK47" s="90" t="s">
        <v>216</v>
      </c>
      <c r="AL47" s="90" t="s">
        <v>216</v>
      </c>
      <c r="AM47" s="90" t="s">
        <v>216</v>
      </c>
      <c r="AN47" s="293"/>
      <c r="AO47" s="293"/>
      <c r="AP47" s="90" t="s">
        <v>216</v>
      </c>
      <c r="AQ47" s="90" t="s">
        <v>216</v>
      </c>
      <c r="AR47" s="90" t="s">
        <v>216</v>
      </c>
    </row>
    <row r="48" spans="1:44" ht="15.75" customHeight="1" x14ac:dyDescent="0.25">
      <c r="A48" s="316">
        <v>44768</v>
      </c>
      <c r="B48" s="317" t="s">
        <v>499</v>
      </c>
      <c r="C48" s="317" t="s">
        <v>500</v>
      </c>
      <c r="D48" s="317" t="s">
        <v>274</v>
      </c>
      <c r="E48" s="317" t="s">
        <v>501</v>
      </c>
      <c r="F48" s="317" t="s">
        <v>502</v>
      </c>
      <c r="G48" s="317" t="s">
        <v>209</v>
      </c>
      <c r="H48" s="317" t="s">
        <v>503</v>
      </c>
      <c r="I48" s="316">
        <v>44790</v>
      </c>
      <c r="J48" s="318" t="s">
        <v>251</v>
      </c>
      <c r="K48" s="318" t="s">
        <v>504</v>
      </c>
      <c r="L48" s="318" t="s">
        <v>251</v>
      </c>
      <c r="M48" s="318" t="s">
        <v>505</v>
      </c>
      <c r="N48" s="318" t="s">
        <v>216</v>
      </c>
      <c r="O48" s="318" t="s">
        <v>216</v>
      </c>
      <c r="P48" s="316">
        <v>44768</v>
      </c>
      <c r="Q48" s="331">
        <v>3090</v>
      </c>
      <c r="R48" s="317" t="s">
        <v>218</v>
      </c>
      <c r="S48" s="337">
        <v>0</v>
      </c>
      <c r="T48" s="317">
        <v>0</v>
      </c>
      <c r="U48" s="317"/>
      <c r="V48" s="317"/>
      <c r="W48" s="317"/>
      <c r="X48" s="320">
        <v>0</v>
      </c>
      <c r="Y48" s="317"/>
      <c r="Z48" s="317"/>
      <c r="AA48" s="317">
        <v>0</v>
      </c>
      <c r="AB48" s="317"/>
      <c r="AC48" s="317"/>
      <c r="AD48" s="317"/>
      <c r="AE48" s="318" t="s">
        <v>220</v>
      </c>
      <c r="AF48" s="321"/>
      <c r="AG48" s="322" t="s">
        <v>216</v>
      </c>
      <c r="AH48" s="322" t="s">
        <v>216</v>
      </c>
      <c r="AI48" s="322" t="s">
        <v>278</v>
      </c>
      <c r="AJ48" s="322" t="s">
        <v>216</v>
      </c>
      <c r="AK48" s="322" t="s">
        <v>216</v>
      </c>
      <c r="AL48" s="322" t="s">
        <v>216</v>
      </c>
      <c r="AM48" s="322" t="s">
        <v>216</v>
      </c>
      <c r="AN48" s="321"/>
      <c r="AO48" s="321"/>
      <c r="AP48" s="322" t="s">
        <v>216</v>
      </c>
      <c r="AQ48" s="322" t="s">
        <v>216</v>
      </c>
      <c r="AR48" s="322" t="s">
        <v>216</v>
      </c>
    </row>
    <row r="49" spans="1:44" ht="15.75" customHeight="1" x14ac:dyDescent="0.25">
      <c r="A49" s="316">
        <v>44725</v>
      </c>
      <c r="B49" s="317" t="s">
        <v>216</v>
      </c>
      <c r="C49" s="317" t="s">
        <v>506</v>
      </c>
      <c r="D49" s="317" t="s">
        <v>507</v>
      </c>
      <c r="E49" s="317" t="s">
        <v>508</v>
      </c>
      <c r="F49" s="317" t="s">
        <v>509</v>
      </c>
      <c r="G49" s="317" t="s">
        <v>209</v>
      </c>
      <c r="H49" s="317" t="s">
        <v>510</v>
      </c>
      <c r="I49" s="316">
        <v>44734</v>
      </c>
      <c r="J49" s="318" t="s">
        <v>213</v>
      </c>
      <c r="K49" s="318" t="s">
        <v>511</v>
      </c>
      <c r="L49" s="318" t="s">
        <v>216</v>
      </c>
      <c r="M49" s="318" t="s">
        <v>216</v>
      </c>
      <c r="N49" s="318" t="s">
        <v>216</v>
      </c>
      <c r="O49" s="318" t="s">
        <v>216</v>
      </c>
      <c r="P49" s="316">
        <v>44725</v>
      </c>
      <c r="Q49" s="331">
        <v>850</v>
      </c>
      <c r="R49" s="317" t="s">
        <v>218</v>
      </c>
      <c r="S49" s="337">
        <v>0</v>
      </c>
      <c r="T49" s="317">
        <v>0</v>
      </c>
      <c r="U49" s="317"/>
      <c r="V49" s="317"/>
      <c r="W49" s="317"/>
      <c r="X49" s="320">
        <v>0</v>
      </c>
      <c r="Y49" s="317"/>
      <c r="Z49" s="317"/>
      <c r="AA49" s="317">
        <v>0</v>
      </c>
      <c r="AB49" s="317"/>
      <c r="AC49" s="317"/>
      <c r="AD49" s="317"/>
      <c r="AE49" s="318" t="s">
        <v>220</v>
      </c>
      <c r="AF49" s="321"/>
      <c r="AG49" s="322" t="s">
        <v>216</v>
      </c>
      <c r="AH49" s="322" t="s">
        <v>216</v>
      </c>
      <c r="AI49" s="322" t="s">
        <v>512</v>
      </c>
      <c r="AJ49" s="322" t="s">
        <v>216</v>
      </c>
      <c r="AK49" s="322" t="s">
        <v>216</v>
      </c>
      <c r="AL49" s="322" t="s">
        <v>216</v>
      </c>
      <c r="AM49" s="322" t="s">
        <v>216</v>
      </c>
      <c r="AN49" s="321"/>
      <c r="AO49" s="321"/>
      <c r="AP49" s="322" t="s">
        <v>216</v>
      </c>
      <c r="AQ49" s="322" t="s">
        <v>216</v>
      </c>
      <c r="AR49" s="322" t="s">
        <v>216</v>
      </c>
    </row>
    <row r="50" spans="1:44" ht="15.75" customHeight="1" x14ac:dyDescent="0.25">
      <c r="A50" s="316">
        <v>44789</v>
      </c>
      <c r="B50" s="317" t="s">
        <v>216</v>
      </c>
      <c r="C50" s="317" t="s">
        <v>513</v>
      </c>
      <c r="D50" s="317" t="s">
        <v>274</v>
      </c>
      <c r="E50" s="317" t="s">
        <v>514</v>
      </c>
      <c r="F50" s="317" t="s">
        <v>515</v>
      </c>
      <c r="G50" s="317" t="s">
        <v>209</v>
      </c>
      <c r="H50" s="317" t="s">
        <v>516</v>
      </c>
      <c r="I50" s="316">
        <v>44799</v>
      </c>
      <c r="J50" s="318" t="s">
        <v>251</v>
      </c>
      <c r="K50" s="318" t="s">
        <v>517</v>
      </c>
      <c r="L50" s="318" t="s">
        <v>251</v>
      </c>
      <c r="M50" s="318" t="s">
        <v>518</v>
      </c>
      <c r="N50" s="318" t="s">
        <v>216</v>
      </c>
      <c r="O50" s="318" t="s">
        <v>216</v>
      </c>
      <c r="P50" s="316">
        <v>44789</v>
      </c>
      <c r="Q50" s="331">
        <v>1990</v>
      </c>
      <c r="R50" s="317" t="s">
        <v>218</v>
      </c>
      <c r="S50" s="337">
        <v>0</v>
      </c>
      <c r="T50" s="317">
        <v>0</v>
      </c>
      <c r="U50" s="317"/>
      <c r="V50" s="317"/>
      <c r="W50" s="317"/>
      <c r="X50" s="320">
        <v>0</v>
      </c>
      <c r="Y50" s="317"/>
      <c r="Z50" s="317"/>
      <c r="AA50" s="317">
        <v>0</v>
      </c>
      <c r="AB50" s="317"/>
      <c r="AC50" s="317"/>
      <c r="AD50" s="317"/>
      <c r="AE50" s="318" t="s">
        <v>220</v>
      </c>
      <c r="AF50" s="321"/>
      <c r="AG50" s="322" t="s">
        <v>216</v>
      </c>
      <c r="AH50" s="322" t="s">
        <v>216</v>
      </c>
      <c r="AI50" s="322" t="s">
        <v>278</v>
      </c>
      <c r="AJ50" s="322" t="s">
        <v>216</v>
      </c>
      <c r="AK50" s="322" t="s">
        <v>216</v>
      </c>
      <c r="AL50" s="322" t="s">
        <v>216</v>
      </c>
      <c r="AM50" s="322" t="s">
        <v>216</v>
      </c>
      <c r="AN50" s="321"/>
      <c r="AO50" s="321"/>
      <c r="AP50" s="322" t="s">
        <v>216</v>
      </c>
      <c r="AQ50" s="322" t="s">
        <v>216</v>
      </c>
      <c r="AR50" s="322" t="s">
        <v>216</v>
      </c>
    </row>
    <row r="51" spans="1:44" ht="15.75" customHeight="1" x14ac:dyDescent="0.25">
      <c r="A51" s="316">
        <v>44818</v>
      </c>
      <c r="B51" s="317" t="s">
        <v>519</v>
      </c>
      <c r="C51" s="317" t="s">
        <v>520</v>
      </c>
      <c r="D51" s="317" t="s">
        <v>267</v>
      </c>
      <c r="E51" s="317" t="s">
        <v>521</v>
      </c>
      <c r="F51" s="317" t="s">
        <v>522</v>
      </c>
      <c r="G51" s="317" t="s">
        <v>209</v>
      </c>
      <c r="H51" s="317" t="s">
        <v>523</v>
      </c>
      <c r="I51" s="316">
        <v>44970</v>
      </c>
      <c r="J51" s="318" t="s">
        <v>213</v>
      </c>
      <c r="K51" s="318" t="s">
        <v>524</v>
      </c>
      <c r="L51" s="318" t="s">
        <v>216</v>
      </c>
      <c r="M51" s="318" t="s">
        <v>216</v>
      </c>
      <c r="N51" s="318" t="s">
        <v>216</v>
      </c>
      <c r="O51" s="318" t="s">
        <v>216</v>
      </c>
      <c r="P51" s="316">
        <v>44844</v>
      </c>
      <c r="Q51" s="331">
        <v>2590</v>
      </c>
      <c r="R51" s="317" t="s">
        <v>218</v>
      </c>
      <c r="S51" s="337">
        <v>0</v>
      </c>
      <c r="T51" s="317">
        <v>0</v>
      </c>
      <c r="U51" s="317"/>
      <c r="V51" s="317"/>
      <c r="W51" s="317"/>
      <c r="X51" s="320">
        <v>0</v>
      </c>
      <c r="Y51" s="317"/>
      <c r="Z51" s="317"/>
      <c r="AA51" s="317">
        <v>0</v>
      </c>
      <c r="AB51" s="317"/>
      <c r="AC51" s="317"/>
      <c r="AD51" s="317"/>
      <c r="AE51" s="318" t="s">
        <v>220</v>
      </c>
      <c r="AF51" s="321"/>
      <c r="AG51" s="322" t="s">
        <v>216</v>
      </c>
      <c r="AH51" s="322" t="s">
        <v>216</v>
      </c>
      <c r="AI51" s="322" t="s">
        <v>525</v>
      </c>
      <c r="AJ51" s="322" t="s">
        <v>216</v>
      </c>
      <c r="AK51" s="322" t="s">
        <v>216</v>
      </c>
      <c r="AL51" s="322" t="s">
        <v>216</v>
      </c>
      <c r="AM51" s="322" t="s">
        <v>216</v>
      </c>
      <c r="AN51" s="321"/>
      <c r="AO51" s="321"/>
      <c r="AP51" s="322" t="s">
        <v>216</v>
      </c>
      <c r="AQ51" s="322" t="s">
        <v>216</v>
      </c>
      <c r="AR51" s="322" t="s">
        <v>216</v>
      </c>
    </row>
    <row r="52" spans="1:44" ht="15.75" customHeight="1" x14ac:dyDescent="0.25">
      <c r="A52" s="316">
        <v>44974</v>
      </c>
      <c r="B52" s="317" t="s">
        <v>216</v>
      </c>
      <c r="C52" s="317" t="s">
        <v>526</v>
      </c>
      <c r="D52" s="317" t="s">
        <v>236</v>
      </c>
      <c r="E52" s="317" t="s">
        <v>527</v>
      </c>
      <c r="F52" s="317" t="s">
        <v>528</v>
      </c>
      <c r="G52" s="317" t="s">
        <v>209</v>
      </c>
      <c r="H52" s="317" t="s">
        <v>529</v>
      </c>
      <c r="I52" s="316">
        <v>44980</v>
      </c>
      <c r="J52" s="318" t="s">
        <v>251</v>
      </c>
      <c r="K52" s="318" t="s">
        <v>530</v>
      </c>
      <c r="L52" s="318" t="s">
        <v>216</v>
      </c>
      <c r="M52" s="318" t="s">
        <v>216</v>
      </c>
      <c r="N52" s="318" t="s">
        <v>216</v>
      </c>
      <c r="O52" s="318" t="s">
        <v>216</v>
      </c>
      <c r="P52" s="316">
        <v>44980</v>
      </c>
      <c r="Q52" s="343">
        <v>2230</v>
      </c>
      <c r="R52" s="317" t="s">
        <v>218</v>
      </c>
      <c r="S52" s="337">
        <v>0</v>
      </c>
      <c r="T52" s="317">
        <v>0</v>
      </c>
      <c r="U52" s="317"/>
      <c r="V52" s="317"/>
      <c r="W52" s="317"/>
      <c r="X52" s="320">
        <v>0</v>
      </c>
      <c r="Y52" s="317"/>
      <c r="Z52" s="317"/>
      <c r="AA52" s="317">
        <v>0</v>
      </c>
      <c r="AB52" s="317"/>
      <c r="AC52" s="317"/>
      <c r="AD52" s="317"/>
      <c r="AE52" s="318" t="s">
        <v>220</v>
      </c>
      <c r="AF52" s="321"/>
      <c r="AG52" s="322" t="s">
        <v>216</v>
      </c>
      <c r="AH52" s="322" t="s">
        <v>216</v>
      </c>
      <c r="AI52" s="322" t="s">
        <v>244</v>
      </c>
      <c r="AJ52" s="322" t="s">
        <v>216</v>
      </c>
      <c r="AK52" s="322" t="s">
        <v>216</v>
      </c>
      <c r="AL52" s="322" t="s">
        <v>216</v>
      </c>
      <c r="AM52" s="322" t="s">
        <v>216</v>
      </c>
      <c r="AN52" s="321"/>
      <c r="AO52" s="321"/>
      <c r="AP52" s="322" t="s">
        <v>216</v>
      </c>
      <c r="AQ52" s="322" t="s">
        <v>216</v>
      </c>
      <c r="AR52" s="322" t="s">
        <v>216</v>
      </c>
    </row>
    <row r="53" spans="1:44" ht="15.75" customHeight="1" x14ac:dyDescent="0.25">
      <c r="A53" s="316">
        <v>44695</v>
      </c>
      <c r="B53" s="317" t="s">
        <v>216</v>
      </c>
      <c r="C53" s="317" t="s">
        <v>531</v>
      </c>
      <c r="D53" s="317" t="s">
        <v>206</v>
      </c>
      <c r="E53" s="317" t="s">
        <v>532</v>
      </c>
      <c r="F53" s="317" t="s">
        <v>533</v>
      </c>
      <c r="G53" s="317" t="s">
        <v>209</v>
      </c>
      <c r="H53" s="317" t="s">
        <v>534</v>
      </c>
      <c r="I53" s="316">
        <v>44724</v>
      </c>
      <c r="J53" s="318" t="s">
        <v>271</v>
      </c>
      <c r="K53" s="318" t="s">
        <v>535</v>
      </c>
      <c r="L53" s="318" t="s">
        <v>271</v>
      </c>
      <c r="M53" s="318" t="s">
        <v>536</v>
      </c>
      <c r="N53" s="318" t="s">
        <v>216</v>
      </c>
      <c r="O53" s="318" t="s">
        <v>216</v>
      </c>
      <c r="P53" s="316"/>
      <c r="Q53" s="317" t="s">
        <v>216</v>
      </c>
      <c r="R53" s="317" t="s">
        <v>216</v>
      </c>
      <c r="S53" s="337">
        <v>0</v>
      </c>
      <c r="T53" s="317">
        <v>0</v>
      </c>
      <c r="U53" s="317"/>
      <c r="V53" s="317"/>
      <c r="W53" s="317"/>
      <c r="X53" s="320">
        <v>0</v>
      </c>
      <c r="Y53" s="317"/>
      <c r="Z53" s="317"/>
      <c r="AA53" s="317">
        <v>0</v>
      </c>
      <c r="AB53" s="317"/>
      <c r="AC53" s="317"/>
      <c r="AD53" s="317"/>
      <c r="AE53" s="318" t="s">
        <v>220</v>
      </c>
      <c r="AF53" s="321"/>
      <c r="AG53" s="322" t="s">
        <v>537</v>
      </c>
      <c r="AH53" s="322" t="s">
        <v>216</v>
      </c>
      <c r="AI53" s="322" t="s">
        <v>221</v>
      </c>
      <c r="AJ53" s="322" t="s">
        <v>216</v>
      </c>
      <c r="AK53" s="322" t="s">
        <v>216</v>
      </c>
      <c r="AL53" s="322" t="s">
        <v>216</v>
      </c>
      <c r="AM53" s="322" t="s">
        <v>216</v>
      </c>
      <c r="AN53" s="321"/>
      <c r="AO53" s="321"/>
      <c r="AP53" s="322" t="s">
        <v>216</v>
      </c>
      <c r="AQ53" s="322" t="s">
        <v>216</v>
      </c>
      <c r="AR53" s="322" t="s">
        <v>216</v>
      </c>
    </row>
    <row r="54" spans="1:44" ht="15.75" customHeight="1" x14ac:dyDescent="0.25">
      <c r="A54" s="316">
        <v>44749</v>
      </c>
      <c r="B54" s="317" t="s">
        <v>216</v>
      </c>
      <c r="C54" s="317" t="s">
        <v>538</v>
      </c>
      <c r="D54" s="317" t="s">
        <v>236</v>
      </c>
      <c r="E54" s="317" t="s">
        <v>539</v>
      </c>
      <c r="F54" s="317" t="s">
        <v>540</v>
      </c>
      <c r="G54" s="317" t="s">
        <v>209</v>
      </c>
      <c r="H54" s="317" t="s">
        <v>541</v>
      </c>
      <c r="I54" s="316">
        <v>44754</v>
      </c>
      <c r="J54" s="318" t="s">
        <v>251</v>
      </c>
      <c r="K54" s="318" t="s">
        <v>542</v>
      </c>
      <c r="L54" s="318" t="s">
        <v>216</v>
      </c>
      <c r="M54" s="318" t="s">
        <v>216</v>
      </c>
      <c r="N54" s="318" t="s">
        <v>216</v>
      </c>
      <c r="O54" s="318" t="s">
        <v>216</v>
      </c>
      <c r="P54" s="316">
        <v>44757</v>
      </c>
      <c r="Q54" s="344">
        <v>2480</v>
      </c>
      <c r="R54" s="317" t="s">
        <v>218</v>
      </c>
      <c r="S54" s="337">
        <v>0</v>
      </c>
      <c r="T54" s="317">
        <v>0</v>
      </c>
      <c r="U54" s="317"/>
      <c r="V54" s="317"/>
      <c r="W54" s="317"/>
      <c r="X54" s="320">
        <v>0</v>
      </c>
      <c r="Y54" s="317"/>
      <c r="Z54" s="317"/>
      <c r="AA54" s="317">
        <v>0</v>
      </c>
      <c r="AB54" s="317"/>
      <c r="AC54" s="317"/>
      <c r="AD54" s="317"/>
      <c r="AE54" s="318" t="s">
        <v>220</v>
      </c>
      <c r="AF54" s="321"/>
      <c r="AG54" s="322" t="s">
        <v>216</v>
      </c>
      <c r="AH54" s="322" t="s">
        <v>216</v>
      </c>
      <c r="AI54" s="322" t="s">
        <v>244</v>
      </c>
      <c r="AJ54" s="322" t="s">
        <v>216</v>
      </c>
      <c r="AK54" s="322" t="s">
        <v>216</v>
      </c>
      <c r="AL54" s="322" t="s">
        <v>216</v>
      </c>
      <c r="AM54" s="322" t="s">
        <v>216</v>
      </c>
      <c r="AN54" s="321"/>
      <c r="AO54" s="321"/>
      <c r="AP54" s="322" t="s">
        <v>216</v>
      </c>
      <c r="AQ54" s="322" t="s">
        <v>216</v>
      </c>
      <c r="AR54" s="322" t="s">
        <v>216</v>
      </c>
    </row>
    <row r="55" spans="1:44" ht="15.75" customHeight="1" x14ac:dyDescent="0.25">
      <c r="A55" s="316">
        <v>44851</v>
      </c>
      <c r="B55" s="317" t="s">
        <v>543</v>
      </c>
      <c r="C55" s="317" t="s">
        <v>544</v>
      </c>
      <c r="D55" s="317" t="s">
        <v>206</v>
      </c>
      <c r="E55" s="317" t="s">
        <v>545</v>
      </c>
      <c r="F55" s="317" t="s">
        <v>546</v>
      </c>
      <c r="G55" s="317" t="s">
        <v>209</v>
      </c>
      <c r="H55" s="317" t="s">
        <v>547</v>
      </c>
      <c r="I55" s="316">
        <v>44853</v>
      </c>
      <c r="J55" s="318" t="s">
        <v>229</v>
      </c>
      <c r="K55" s="318" t="s">
        <v>548</v>
      </c>
      <c r="L55" s="318" t="s">
        <v>231</v>
      </c>
      <c r="M55" s="318" t="s">
        <v>549</v>
      </c>
      <c r="N55" s="318" t="s">
        <v>229</v>
      </c>
      <c r="O55" s="318" t="s">
        <v>550</v>
      </c>
      <c r="P55" s="316">
        <v>44855</v>
      </c>
      <c r="Q55" s="331">
        <v>2350</v>
      </c>
      <c r="R55" s="317" t="s">
        <v>218</v>
      </c>
      <c r="S55" s="337">
        <v>0</v>
      </c>
      <c r="T55" s="317">
        <v>0</v>
      </c>
      <c r="U55" s="317"/>
      <c r="V55" s="317"/>
      <c r="W55" s="317"/>
      <c r="X55" s="320">
        <v>0</v>
      </c>
      <c r="Y55" s="317"/>
      <c r="Z55" s="317"/>
      <c r="AA55" s="317">
        <v>0</v>
      </c>
      <c r="AB55" s="317"/>
      <c r="AC55" s="317"/>
      <c r="AD55" s="317"/>
      <c r="AE55" s="318" t="s">
        <v>220</v>
      </c>
      <c r="AF55" s="321"/>
      <c r="AG55" s="322" t="s">
        <v>216</v>
      </c>
      <c r="AH55" s="322" t="s">
        <v>216</v>
      </c>
      <c r="AI55" s="322" t="s">
        <v>349</v>
      </c>
      <c r="AJ55" s="322" t="s">
        <v>216</v>
      </c>
      <c r="AK55" s="322" t="s">
        <v>216</v>
      </c>
      <c r="AL55" s="322" t="s">
        <v>216</v>
      </c>
      <c r="AM55" s="322" t="s">
        <v>216</v>
      </c>
      <c r="AN55" s="321"/>
      <c r="AO55" s="321"/>
      <c r="AP55" s="322" t="s">
        <v>216</v>
      </c>
      <c r="AQ55" s="322" t="s">
        <v>216</v>
      </c>
      <c r="AR55" s="322" t="s">
        <v>216</v>
      </c>
    </row>
    <row r="56" spans="1:44" ht="15.75" customHeight="1" x14ac:dyDescent="0.25">
      <c r="A56" s="316">
        <v>44657</v>
      </c>
      <c r="B56" s="317" t="s">
        <v>216</v>
      </c>
      <c r="C56" s="317" t="s">
        <v>551</v>
      </c>
      <c r="D56" s="317" t="s">
        <v>236</v>
      </c>
      <c r="E56" s="317" t="s">
        <v>552</v>
      </c>
      <c r="F56" s="317" t="s">
        <v>553</v>
      </c>
      <c r="G56" s="317" t="s">
        <v>209</v>
      </c>
      <c r="H56" s="317" t="s">
        <v>554</v>
      </c>
      <c r="I56" s="316">
        <v>44670</v>
      </c>
      <c r="J56" s="318" t="s">
        <v>251</v>
      </c>
      <c r="K56" s="318" t="s">
        <v>555</v>
      </c>
      <c r="L56" s="318" t="s">
        <v>216</v>
      </c>
      <c r="M56" s="318" t="s">
        <v>216</v>
      </c>
      <c r="N56" s="318" t="s">
        <v>216</v>
      </c>
      <c r="O56" s="318" t="s">
        <v>216</v>
      </c>
      <c r="P56" s="316">
        <v>44671</v>
      </c>
      <c r="Q56" s="343">
        <v>2570</v>
      </c>
      <c r="R56" s="317" t="s">
        <v>218</v>
      </c>
      <c r="S56" s="337">
        <v>0</v>
      </c>
      <c r="T56" s="317">
        <v>0</v>
      </c>
      <c r="U56" s="317"/>
      <c r="V56" s="317"/>
      <c r="W56" s="317"/>
      <c r="X56" s="320">
        <v>0</v>
      </c>
      <c r="Y56" s="317"/>
      <c r="Z56" s="317"/>
      <c r="AA56" s="317">
        <v>0</v>
      </c>
      <c r="AB56" s="317"/>
      <c r="AC56" s="317"/>
      <c r="AD56" s="317"/>
      <c r="AE56" s="318" t="s">
        <v>220</v>
      </c>
      <c r="AF56" s="321"/>
      <c r="AG56" s="322" t="s">
        <v>216</v>
      </c>
      <c r="AH56" s="322" t="s">
        <v>216</v>
      </c>
      <c r="AI56" s="322" t="s">
        <v>286</v>
      </c>
      <c r="AJ56" s="322" t="s">
        <v>216</v>
      </c>
      <c r="AK56" s="322" t="s">
        <v>216</v>
      </c>
      <c r="AL56" s="322" t="s">
        <v>216</v>
      </c>
      <c r="AM56" s="322" t="s">
        <v>216</v>
      </c>
      <c r="AN56" s="321"/>
      <c r="AO56" s="321"/>
      <c r="AP56" s="322" t="s">
        <v>216</v>
      </c>
      <c r="AQ56" s="322" t="s">
        <v>216</v>
      </c>
      <c r="AR56" s="322" t="s">
        <v>216</v>
      </c>
    </row>
    <row r="57" spans="1:44" ht="15.75" customHeight="1" x14ac:dyDescent="0.25">
      <c r="A57" s="316">
        <v>44629</v>
      </c>
      <c r="B57" s="317" t="s">
        <v>216</v>
      </c>
      <c r="C57" s="317" t="s">
        <v>556</v>
      </c>
      <c r="D57" s="317" t="s">
        <v>236</v>
      </c>
      <c r="E57" s="317" t="s">
        <v>557</v>
      </c>
      <c r="F57" s="317" t="s">
        <v>558</v>
      </c>
      <c r="G57" s="317" t="s">
        <v>209</v>
      </c>
      <c r="H57" s="317" t="s">
        <v>559</v>
      </c>
      <c r="I57" s="316">
        <v>44650</v>
      </c>
      <c r="J57" s="318" t="s">
        <v>251</v>
      </c>
      <c r="K57" s="318" t="s">
        <v>560</v>
      </c>
      <c r="L57" s="318" t="s">
        <v>216</v>
      </c>
      <c r="M57" s="318" t="s">
        <v>216</v>
      </c>
      <c r="N57" s="318" t="s">
        <v>216</v>
      </c>
      <c r="O57" s="318" t="s">
        <v>216</v>
      </c>
      <c r="P57" s="316">
        <v>44656</v>
      </c>
      <c r="Q57" s="331">
        <v>3630</v>
      </c>
      <c r="R57" s="317" t="s">
        <v>255</v>
      </c>
      <c r="S57" s="337">
        <v>0</v>
      </c>
      <c r="T57" s="317">
        <v>0</v>
      </c>
      <c r="U57" s="317"/>
      <c r="V57" s="317"/>
      <c r="W57" s="317"/>
      <c r="X57" s="320">
        <v>0</v>
      </c>
      <c r="Y57" s="317"/>
      <c r="Z57" s="317"/>
      <c r="AA57" s="317">
        <v>0</v>
      </c>
      <c r="AB57" s="317"/>
      <c r="AC57" s="317"/>
      <c r="AD57" s="317"/>
      <c r="AE57" s="318" t="s">
        <v>220</v>
      </c>
      <c r="AF57" s="321"/>
      <c r="AG57" s="322" t="s">
        <v>561</v>
      </c>
      <c r="AH57" s="322" t="s">
        <v>216</v>
      </c>
      <c r="AI57" s="322" t="s">
        <v>244</v>
      </c>
      <c r="AJ57" s="322" t="s">
        <v>216</v>
      </c>
      <c r="AK57" s="322" t="s">
        <v>216</v>
      </c>
      <c r="AL57" s="322" t="s">
        <v>216</v>
      </c>
      <c r="AM57" s="322" t="s">
        <v>216</v>
      </c>
      <c r="AN57" s="321"/>
      <c r="AO57" s="321"/>
      <c r="AP57" s="322" t="s">
        <v>216</v>
      </c>
      <c r="AQ57" s="322" t="s">
        <v>216</v>
      </c>
      <c r="AR57" s="322" t="s">
        <v>216</v>
      </c>
    </row>
    <row r="58" spans="1:44" ht="15.75" customHeight="1" x14ac:dyDescent="0.25">
      <c r="A58" s="316">
        <v>44833</v>
      </c>
      <c r="B58" s="317" t="s">
        <v>216</v>
      </c>
      <c r="C58" s="317" t="s">
        <v>562</v>
      </c>
      <c r="D58" s="317" t="s">
        <v>390</v>
      </c>
      <c r="E58" s="317" t="s">
        <v>563</v>
      </c>
      <c r="F58" s="317" t="s">
        <v>564</v>
      </c>
      <c r="G58" s="317" t="s">
        <v>209</v>
      </c>
      <c r="H58" s="317" t="s">
        <v>565</v>
      </c>
      <c r="I58" s="316">
        <v>44946</v>
      </c>
      <c r="J58" s="318" t="s">
        <v>251</v>
      </c>
      <c r="K58" s="318" t="s">
        <v>394</v>
      </c>
      <c r="L58" s="318" t="s">
        <v>216</v>
      </c>
      <c r="M58" s="318" t="s">
        <v>216</v>
      </c>
      <c r="N58" s="318" t="s">
        <v>216</v>
      </c>
      <c r="O58" s="318" t="s">
        <v>216</v>
      </c>
      <c r="P58" s="316">
        <v>44902</v>
      </c>
      <c r="Q58" s="343">
        <v>1935</v>
      </c>
      <c r="R58" s="317" t="s">
        <v>255</v>
      </c>
      <c r="S58" s="337">
        <v>0</v>
      </c>
      <c r="T58" s="317">
        <v>0</v>
      </c>
      <c r="U58" s="317"/>
      <c r="V58" s="317"/>
      <c r="W58" s="317"/>
      <c r="X58" s="320">
        <v>0</v>
      </c>
      <c r="Y58" s="317"/>
      <c r="Z58" s="317"/>
      <c r="AA58" s="317">
        <v>0</v>
      </c>
      <c r="AB58" s="317"/>
      <c r="AC58" s="317"/>
      <c r="AD58" s="317"/>
      <c r="AE58" s="318" t="s">
        <v>220</v>
      </c>
      <c r="AF58" s="321"/>
      <c r="AG58" s="322" t="s">
        <v>216</v>
      </c>
      <c r="AH58" s="322" t="s">
        <v>216</v>
      </c>
      <c r="AI58" s="322" t="s">
        <v>395</v>
      </c>
      <c r="AJ58" s="322" t="s">
        <v>216</v>
      </c>
      <c r="AK58" s="322" t="s">
        <v>216</v>
      </c>
      <c r="AL58" s="322" t="s">
        <v>216</v>
      </c>
      <c r="AM58" s="322" t="s">
        <v>216</v>
      </c>
      <c r="AN58" s="321"/>
      <c r="AO58" s="321"/>
      <c r="AP58" s="322" t="s">
        <v>216</v>
      </c>
      <c r="AQ58" s="322" t="s">
        <v>216</v>
      </c>
      <c r="AR58" s="322" t="s">
        <v>216</v>
      </c>
    </row>
    <row r="59" spans="1:44" ht="15.75" customHeight="1" x14ac:dyDescent="0.25">
      <c r="A59" s="316">
        <v>44690</v>
      </c>
      <c r="B59" s="317" t="s">
        <v>566</v>
      </c>
      <c r="C59" s="317" t="s">
        <v>567</v>
      </c>
      <c r="D59" s="317" t="s">
        <v>247</v>
      </c>
      <c r="E59" s="317" t="s">
        <v>568</v>
      </c>
      <c r="F59" s="317" t="s">
        <v>569</v>
      </c>
      <c r="G59" s="317" t="s">
        <v>209</v>
      </c>
      <c r="H59" s="317" t="s">
        <v>570</v>
      </c>
      <c r="I59" s="316">
        <v>44698</v>
      </c>
      <c r="J59" s="318" t="s">
        <v>229</v>
      </c>
      <c r="K59" s="318" t="s">
        <v>571</v>
      </c>
      <c r="L59" s="318" t="s">
        <v>251</v>
      </c>
      <c r="M59" s="318" t="s">
        <v>572</v>
      </c>
      <c r="N59" s="318" t="s">
        <v>216</v>
      </c>
      <c r="O59" s="318" t="s">
        <v>216</v>
      </c>
      <c r="P59" s="316">
        <v>44691</v>
      </c>
      <c r="Q59" s="331">
        <v>4000</v>
      </c>
      <c r="R59" s="317" t="s">
        <v>255</v>
      </c>
      <c r="S59" s="337">
        <v>0</v>
      </c>
      <c r="T59" s="317">
        <v>0</v>
      </c>
      <c r="U59" s="317"/>
      <c r="V59" s="317"/>
      <c r="W59" s="317"/>
      <c r="X59" s="320">
        <v>0</v>
      </c>
      <c r="Y59" s="317"/>
      <c r="Z59" s="317"/>
      <c r="AA59" s="317">
        <v>0</v>
      </c>
      <c r="AB59" s="317"/>
      <c r="AC59" s="317"/>
      <c r="AD59" s="317"/>
      <c r="AE59" s="318" t="s">
        <v>220</v>
      </c>
      <c r="AF59" s="321"/>
      <c r="AG59" s="322" t="s">
        <v>216</v>
      </c>
      <c r="AH59" s="322" t="s">
        <v>216</v>
      </c>
      <c r="AI59" s="322" t="s">
        <v>256</v>
      </c>
      <c r="AJ59" s="322" t="s">
        <v>216</v>
      </c>
      <c r="AK59" s="322" t="s">
        <v>216</v>
      </c>
      <c r="AL59" s="322" t="s">
        <v>216</v>
      </c>
      <c r="AM59" s="322" t="s">
        <v>216</v>
      </c>
      <c r="AN59" s="321"/>
      <c r="AO59" s="321"/>
      <c r="AP59" s="322" t="s">
        <v>216</v>
      </c>
      <c r="AQ59" s="322" t="s">
        <v>216</v>
      </c>
      <c r="AR59" s="322" t="s">
        <v>216</v>
      </c>
    </row>
    <row r="60" spans="1:44" ht="15.75" customHeight="1" x14ac:dyDescent="0.25">
      <c r="A60" s="316">
        <v>44746</v>
      </c>
      <c r="B60" s="317" t="s">
        <v>216</v>
      </c>
      <c r="C60" s="317" t="s">
        <v>573</v>
      </c>
      <c r="D60" s="317" t="s">
        <v>206</v>
      </c>
      <c r="E60" s="317" t="s">
        <v>574</v>
      </c>
      <c r="F60" s="317" t="s">
        <v>575</v>
      </c>
      <c r="G60" s="317" t="s">
        <v>209</v>
      </c>
      <c r="H60" s="317" t="s">
        <v>576</v>
      </c>
      <c r="I60" s="316">
        <v>44760</v>
      </c>
      <c r="J60" s="318" t="s">
        <v>251</v>
      </c>
      <c r="K60" s="318" t="s">
        <v>577</v>
      </c>
      <c r="L60" s="318" t="s">
        <v>251</v>
      </c>
      <c r="M60" s="318" t="s">
        <v>572</v>
      </c>
      <c r="N60" s="318" t="s">
        <v>216</v>
      </c>
      <c r="O60" s="318" t="s">
        <v>216</v>
      </c>
      <c r="P60" s="316">
        <v>44748</v>
      </c>
      <c r="Q60" s="344">
        <v>3400</v>
      </c>
      <c r="R60" s="317" t="s">
        <v>218</v>
      </c>
      <c r="S60" s="337">
        <v>0</v>
      </c>
      <c r="T60" s="317">
        <v>0</v>
      </c>
      <c r="U60" s="317"/>
      <c r="V60" s="317"/>
      <c r="W60" s="317"/>
      <c r="X60" s="320">
        <v>0</v>
      </c>
      <c r="Y60" s="317"/>
      <c r="Z60" s="317"/>
      <c r="AA60" s="317">
        <v>0</v>
      </c>
      <c r="AB60" s="317"/>
      <c r="AC60" s="317"/>
      <c r="AD60" s="317"/>
      <c r="AE60" s="318" t="s">
        <v>220</v>
      </c>
      <c r="AF60" s="321"/>
      <c r="AG60" s="322" t="s">
        <v>216</v>
      </c>
      <c r="AH60" s="322" t="s">
        <v>216</v>
      </c>
      <c r="AI60" s="322" t="s">
        <v>349</v>
      </c>
      <c r="AJ60" s="322" t="s">
        <v>216</v>
      </c>
      <c r="AK60" s="322" t="s">
        <v>216</v>
      </c>
      <c r="AL60" s="322" t="s">
        <v>216</v>
      </c>
      <c r="AM60" s="322" t="s">
        <v>216</v>
      </c>
      <c r="AN60" s="321"/>
      <c r="AO60" s="321"/>
      <c r="AP60" s="322" t="s">
        <v>216</v>
      </c>
      <c r="AQ60" s="322" t="s">
        <v>216</v>
      </c>
      <c r="AR60" s="322" t="s">
        <v>216</v>
      </c>
    </row>
    <row r="61" spans="1:44" ht="15.75" customHeight="1" x14ac:dyDescent="0.25">
      <c r="A61" s="316">
        <v>44858</v>
      </c>
      <c r="B61" s="317" t="s">
        <v>216</v>
      </c>
      <c r="C61" s="317" t="s">
        <v>578</v>
      </c>
      <c r="D61" s="317" t="s">
        <v>206</v>
      </c>
      <c r="E61" s="317" t="s">
        <v>579</v>
      </c>
      <c r="F61" s="317" t="s">
        <v>580</v>
      </c>
      <c r="G61" s="317" t="s">
        <v>209</v>
      </c>
      <c r="H61" s="317" t="s">
        <v>581</v>
      </c>
      <c r="I61" s="316">
        <v>44876</v>
      </c>
      <c r="J61" s="318" t="s">
        <v>240</v>
      </c>
      <c r="K61" s="318" t="s">
        <v>582</v>
      </c>
      <c r="L61" s="318" t="s">
        <v>216</v>
      </c>
      <c r="M61" s="318" t="s">
        <v>216</v>
      </c>
      <c r="N61" s="318" t="s">
        <v>216</v>
      </c>
      <c r="O61" s="318" t="s">
        <v>216</v>
      </c>
      <c r="P61" s="316">
        <v>44879</v>
      </c>
      <c r="Q61" s="343">
        <v>2800</v>
      </c>
      <c r="R61" s="317" t="s">
        <v>218</v>
      </c>
      <c r="S61" s="337">
        <v>0</v>
      </c>
      <c r="T61" s="317">
        <v>0</v>
      </c>
      <c r="U61" s="317"/>
      <c r="V61" s="317"/>
      <c r="W61" s="317"/>
      <c r="X61" s="320">
        <v>0</v>
      </c>
      <c r="Y61" s="317"/>
      <c r="Z61" s="317"/>
      <c r="AA61" s="317">
        <v>0</v>
      </c>
      <c r="AB61" s="317"/>
      <c r="AC61" s="317"/>
      <c r="AD61" s="317"/>
      <c r="AE61" s="318" t="s">
        <v>220</v>
      </c>
      <c r="AF61" s="321"/>
      <c r="AG61" s="322" t="s">
        <v>583</v>
      </c>
      <c r="AH61" s="322" t="s">
        <v>216</v>
      </c>
      <c r="AI61" s="322" t="s">
        <v>349</v>
      </c>
      <c r="AJ61" s="322" t="s">
        <v>216</v>
      </c>
      <c r="AK61" s="322" t="s">
        <v>216</v>
      </c>
      <c r="AL61" s="322" t="s">
        <v>216</v>
      </c>
      <c r="AM61" s="322" t="s">
        <v>216</v>
      </c>
      <c r="AN61" s="321"/>
      <c r="AO61" s="321"/>
      <c r="AP61" s="322" t="s">
        <v>216</v>
      </c>
      <c r="AQ61" s="322" t="s">
        <v>216</v>
      </c>
      <c r="AR61" s="322" t="s">
        <v>216</v>
      </c>
    </row>
    <row r="62" spans="1:44" ht="15.75" customHeight="1" x14ac:dyDescent="0.25">
      <c r="A62" s="316">
        <v>44672</v>
      </c>
      <c r="B62" s="317" t="s">
        <v>584</v>
      </c>
      <c r="C62" s="317" t="s">
        <v>585</v>
      </c>
      <c r="D62" s="317" t="s">
        <v>206</v>
      </c>
      <c r="E62" s="317" t="s">
        <v>586</v>
      </c>
      <c r="F62" s="317" t="s">
        <v>587</v>
      </c>
      <c r="G62" s="317" t="s">
        <v>209</v>
      </c>
      <c r="H62" s="317" t="s">
        <v>588</v>
      </c>
      <c r="I62" s="316">
        <v>44697</v>
      </c>
      <c r="J62" s="318" t="s">
        <v>271</v>
      </c>
      <c r="K62" s="318" t="s">
        <v>589</v>
      </c>
      <c r="L62" s="318" t="s">
        <v>216</v>
      </c>
      <c r="M62" s="318" t="s">
        <v>216</v>
      </c>
      <c r="N62" s="318" t="s">
        <v>216</v>
      </c>
      <c r="O62" s="318" t="s">
        <v>216</v>
      </c>
      <c r="P62" s="316">
        <v>44728</v>
      </c>
      <c r="Q62" s="331">
        <v>2650</v>
      </c>
      <c r="R62" s="317" t="s">
        <v>218</v>
      </c>
      <c r="S62" s="337">
        <v>0</v>
      </c>
      <c r="T62" s="317">
        <v>0</v>
      </c>
      <c r="U62" s="317"/>
      <c r="V62" s="317"/>
      <c r="W62" s="317"/>
      <c r="X62" s="320">
        <v>0</v>
      </c>
      <c r="Y62" s="317"/>
      <c r="Z62" s="317"/>
      <c r="AA62" s="317">
        <v>0</v>
      </c>
      <c r="AB62" s="317"/>
      <c r="AC62" s="317"/>
      <c r="AD62" s="317"/>
      <c r="AE62" s="318" t="s">
        <v>220</v>
      </c>
      <c r="AF62" s="321"/>
      <c r="AG62" s="322" t="s">
        <v>216</v>
      </c>
      <c r="AH62" s="322" t="s">
        <v>216</v>
      </c>
      <c r="AI62" s="322" t="s">
        <v>221</v>
      </c>
      <c r="AJ62" s="322" t="s">
        <v>216</v>
      </c>
      <c r="AK62" s="322" t="s">
        <v>216</v>
      </c>
      <c r="AL62" s="322" t="s">
        <v>216</v>
      </c>
      <c r="AM62" s="322" t="s">
        <v>216</v>
      </c>
      <c r="AN62" s="321"/>
      <c r="AO62" s="321"/>
      <c r="AP62" s="322" t="s">
        <v>216</v>
      </c>
      <c r="AQ62" s="322" t="s">
        <v>216</v>
      </c>
      <c r="AR62" s="322" t="s">
        <v>216</v>
      </c>
    </row>
    <row r="63" spans="1:44" ht="15.75" customHeight="1" x14ac:dyDescent="0.25">
      <c r="A63" s="316">
        <v>44749</v>
      </c>
      <c r="B63" s="317" t="s">
        <v>216</v>
      </c>
      <c r="C63" s="317" t="s">
        <v>590</v>
      </c>
      <c r="D63" s="317" t="s">
        <v>224</v>
      </c>
      <c r="E63" s="317" t="s">
        <v>591</v>
      </c>
      <c r="F63" s="317" t="s">
        <v>592</v>
      </c>
      <c r="G63" s="317" t="s">
        <v>209</v>
      </c>
      <c r="H63" s="317" t="s">
        <v>593</v>
      </c>
      <c r="I63" s="316">
        <v>45139</v>
      </c>
      <c r="J63" s="318" t="s">
        <v>251</v>
      </c>
      <c r="K63" s="318" t="s">
        <v>594</v>
      </c>
      <c r="L63" s="318" t="s">
        <v>216</v>
      </c>
      <c r="M63" s="318" t="s">
        <v>216</v>
      </c>
      <c r="N63" s="318" t="s">
        <v>216</v>
      </c>
      <c r="O63" s="318" t="s">
        <v>216</v>
      </c>
      <c r="P63" s="316">
        <v>44774</v>
      </c>
      <c r="Q63" s="331">
        <v>1837.5</v>
      </c>
      <c r="R63" s="317" t="s">
        <v>218</v>
      </c>
      <c r="S63" s="337">
        <v>1837.5</v>
      </c>
      <c r="T63" s="317">
        <v>0</v>
      </c>
      <c r="U63" s="317"/>
      <c r="V63" s="317"/>
      <c r="W63" s="317"/>
      <c r="X63" s="320">
        <v>0</v>
      </c>
      <c r="Y63" s="317"/>
      <c r="Z63" s="317"/>
      <c r="AA63" s="317">
        <v>0</v>
      </c>
      <c r="AB63" s="317"/>
      <c r="AC63" s="317"/>
      <c r="AD63" s="317"/>
      <c r="AE63" s="318" t="s">
        <v>220</v>
      </c>
      <c r="AF63" s="321"/>
      <c r="AG63" s="322" t="s">
        <v>595</v>
      </c>
      <c r="AH63" s="322" t="s">
        <v>216</v>
      </c>
      <c r="AI63" s="322" t="s">
        <v>596</v>
      </c>
      <c r="AJ63" s="322" t="s">
        <v>216</v>
      </c>
      <c r="AK63" s="322" t="s">
        <v>216</v>
      </c>
      <c r="AL63" s="322" t="s">
        <v>216</v>
      </c>
      <c r="AM63" s="322" t="s">
        <v>216</v>
      </c>
      <c r="AN63" s="321"/>
      <c r="AO63" s="321"/>
      <c r="AP63" s="322" t="s">
        <v>216</v>
      </c>
      <c r="AQ63" s="322" t="s">
        <v>216</v>
      </c>
      <c r="AR63" s="322" t="s">
        <v>216</v>
      </c>
    </row>
    <row r="64" spans="1:44" ht="15.75" customHeight="1" x14ac:dyDescent="0.25">
      <c r="A64" s="316">
        <v>44908</v>
      </c>
      <c r="B64" s="317" t="s">
        <v>216</v>
      </c>
      <c r="C64" s="317" t="s">
        <v>216</v>
      </c>
      <c r="D64" s="317" t="s">
        <v>236</v>
      </c>
      <c r="E64" s="317" t="s">
        <v>597</v>
      </c>
      <c r="F64" s="317" t="s">
        <v>598</v>
      </c>
      <c r="G64" s="317" t="s">
        <v>209</v>
      </c>
      <c r="H64" s="317" t="s">
        <v>599</v>
      </c>
      <c r="I64" s="316"/>
      <c r="J64" s="318" t="s">
        <v>229</v>
      </c>
      <c r="K64" s="318" t="s">
        <v>600</v>
      </c>
      <c r="L64" s="318" t="s">
        <v>216</v>
      </c>
      <c r="M64" s="318" t="s">
        <v>216</v>
      </c>
      <c r="N64" s="318" t="s">
        <v>216</v>
      </c>
      <c r="O64" s="318" t="s">
        <v>216</v>
      </c>
      <c r="P64" s="316">
        <v>44914</v>
      </c>
      <c r="Q64" s="331">
        <v>3130</v>
      </c>
      <c r="R64" s="317" t="s">
        <v>218</v>
      </c>
      <c r="S64" s="337">
        <v>0</v>
      </c>
      <c r="T64" s="317">
        <v>0</v>
      </c>
      <c r="U64" s="317"/>
      <c r="V64" s="317"/>
      <c r="W64" s="317"/>
      <c r="X64" s="320">
        <v>0</v>
      </c>
      <c r="Y64" s="317"/>
      <c r="Z64" s="317"/>
      <c r="AA64" s="317">
        <v>0</v>
      </c>
      <c r="AB64" s="317"/>
      <c r="AC64" s="317"/>
      <c r="AD64" s="317"/>
      <c r="AE64" s="318" t="s">
        <v>220</v>
      </c>
      <c r="AF64" s="321"/>
      <c r="AG64" s="322" t="s">
        <v>601</v>
      </c>
      <c r="AH64" s="322" t="s">
        <v>216</v>
      </c>
      <c r="AI64" s="322" t="s">
        <v>244</v>
      </c>
      <c r="AJ64" s="322" t="s">
        <v>216</v>
      </c>
      <c r="AK64" s="322" t="s">
        <v>216</v>
      </c>
      <c r="AL64" s="322" t="s">
        <v>216</v>
      </c>
      <c r="AM64" s="322" t="s">
        <v>216</v>
      </c>
      <c r="AN64" s="321"/>
      <c r="AO64" s="321"/>
      <c r="AP64" s="322" t="s">
        <v>216</v>
      </c>
      <c r="AQ64" s="322" t="s">
        <v>216</v>
      </c>
      <c r="AR64" s="322" t="s">
        <v>216</v>
      </c>
    </row>
    <row r="65" spans="1:44" ht="15.75" customHeight="1" x14ac:dyDescent="0.25">
      <c r="A65" s="316">
        <v>44689</v>
      </c>
      <c r="B65" s="317" t="s">
        <v>216</v>
      </c>
      <c r="C65" s="317" t="s">
        <v>602</v>
      </c>
      <c r="D65" s="317" t="s">
        <v>507</v>
      </c>
      <c r="E65" s="317" t="s">
        <v>603</v>
      </c>
      <c r="F65" s="317" t="s">
        <v>604</v>
      </c>
      <c r="G65" s="317" t="s">
        <v>216</v>
      </c>
      <c r="H65" s="317" t="s">
        <v>605</v>
      </c>
      <c r="I65" s="316">
        <v>44691</v>
      </c>
      <c r="J65" s="318" t="s">
        <v>251</v>
      </c>
      <c r="K65" s="318" t="s">
        <v>606</v>
      </c>
      <c r="L65" s="318" t="s">
        <v>251</v>
      </c>
      <c r="M65" s="318" t="s">
        <v>607</v>
      </c>
      <c r="N65" s="318" t="s">
        <v>251</v>
      </c>
      <c r="O65" s="318" t="s">
        <v>608</v>
      </c>
      <c r="P65" s="316">
        <v>44689</v>
      </c>
      <c r="Q65" s="331">
        <v>1800</v>
      </c>
      <c r="R65" s="317" t="s">
        <v>218</v>
      </c>
      <c r="S65" s="337">
        <v>0</v>
      </c>
      <c r="T65" s="317">
        <v>0</v>
      </c>
      <c r="U65" s="317"/>
      <c r="V65" s="317"/>
      <c r="W65" s="317"/>
      <c r="X65" s="320">
        <v>0</v>
      </c>
      <c r="Y65" s="317"/>
      <c r="Z65" s="317"/>
      <c r="AA65" s="317">
        <v>0</v>
      </c>
      <c r="AB65" s="317"/>
      <c r="AC65" s="317"/>
      <c r="AD65" s="317"/>
      <c r="AE65" s="318" t="s">
        <v>220</v>
      </c>
      <c r="AF65" s="321"/>
      <c r="AG65" s="322" t="s">
        <v>216</v>
      </c>
      <c r="AH65" s="322" t="s">
        <v>216</v>
      </c>
      <c r="AI65" s="322" t="s">
        <v>512</v>
      </c>
      <c r="AJ65" s="322" t="s">
        <v>216</v>
      </c>
      <c r="AK65" s="322" t="s">
        <v>216</v>
      </c>
      <c r="AL65" s="322" t="s">
        <v>216</v>
      </c>
      <c r="AM65" s="322" t="s">
        <v>216</v>
      </c>
      <c r="AN65" s="321"/>
      <c r="AO65" s="321"/>
      <c r="AP65" s="322" t="s">
        <v>216</v>
      </c>
      <c r="AQ65" s="322" t="s">
        <v>216</v>
      </c>
      <c r="AR65" s="322" t="s">
        <v>216</v>
      </c>
    </row>
    <row r="66" spans="1:44" ht="15.75" customHeight="1" x14ac:dyDescent="0.25">
      <c r="A66" s="316">
        <v>45009</v>
      </c>
      <c r="B66" s="317" t="s">
        <v>216</v>
      </c>
      <c r="C66" s="317" t="s">
        <v>609</v>
      </c>
      <c r="D66" s="317" t="s">
        <v>274</v>
      </c>
      <c r="E66" s="317" t="s">
        <v>610</v>
      </c>
      <c r="F66" s="317" t="s">
        <v>611</v>
      </c>
      <c r="G66" s="317" t="s">
        <v>209</v>
      </c>
      <c r="H66" s="317" t="s">
        <v>612</v>
      </c>
      <c r="I66" s="316">
        <v>45054</v>
      </c>
      <c r="J66" s="318" t="s">
        <v>251</v>
      </c>
      <c r="K66" s="318" t="s">
        <v>613</v>
      </c>
      <c r="L66" s="318" t="s">
        <v>216</v>
      </c>
      <c r="M66" s="318" t="s">
        <v>216</v>
      </c>
      <c r="N66" s="318" t="s">
        <v>216</v>
      </c>
      <c r="O66" s="318" t="s">
        <v>216</v>
      </c>
      <c r="P66" s="316">
        <v>45030</v>
      </c>
      <c r="Q66" s="343">
        <v>2428</v>
      </c>
      <c r="R66" s="317" t="s">
        <v>407</v>
      </c>
      <c r="S66" s="337">
        <v>0</v>
      </c>
      <c r="T66" s="317">
        <v>0</v>
      </c>
      <c r="U66" s="317"/>
      <c r="V66" s="317"/>
      <c r="W66" s="317"/>
      <c r="X66" s="320">
        <v>0</v>
      </c>
      <c r="Y66" s="317"/>
      <c r="Z66" s="317"/>
      <c r="AA66" s="317">
        <v>0</v>
      </c>
      <c r="AB66" s="317"/>
      <c r="AC66" s="317"/>
      <c r="AD66" s="317"/>
      <c r="AE66" s="318" t="s">
        <v>220</v>
      </c>
      <c r="AF66" s="321"/>
      <c r="AG66" s="322" t="s">
        <v>216</v>
      </c>
      <c r="AH66" s="322" t="s">
        <v>216</v>
      </c>
      <c r="AI66" s="322" t="s">
        <v>614</v>
      </c>
      <c r="AJ66" s="322" t="s">
        <v>216</v>
      </c>
      <c r="AK66" s="322" t="s">
        <v>216</v>
      </c>
      <c r="AL66" s="322" t="s">
        <v>216</v>
      </c>
      <c r="AM66" s="322" t="s">
        <v>216</v>
      </c>
      <c r="AN66" s="321"/>
      <c r="AO66" s="321"/>
      <c r="AP66" s="322" t="s">
        <v>216</v>
      </c>
      <c r="AQ66" s="322" t="s">
        <v>216</v>
      </c>
      <c r="AR66" s="322" t="s">
        <v>216</v>
      </c>
    </row>
    <row r="67" spans="1:44" ht="15.75" customHeight="1" x14ac:dyDescent="0.25">
      <c r="A67" s="316">
        <v>44928</v>
      </c>
      <c r="B67" s="317" t="s">
        <v>216</v>
      </c>
      <c r="C67" s="317" t="s">
        <v>615</v>
      </c>
      <c r="D67" s="317" t="s">
        <v>300</v>
      </c>
      <c r="E67" s="317" t="s">
        <v>616</v>
      </c>
      <c r="F67" s="317" t="s">
        <v>617</v>
      </c>
      <c r="G67" s="317" t="s">
        <v>209</v>
      </c>
      <c r="H67" s="317" t="s">
        <v>618</v>
      </c>
      <c r="I67" s="316">
        <v>44938</v>
      </c>
      <c r="J67" s="318" t="s">
        <v>251</v>
      </c>
      <c r="K67" s="318" t="s">
        <v>619</v>
      </c>
      <c r="L67" s="318" t="s">
        <v>216</v>
      </c>
      <c r="M67" s="318" t="s">
        <v>216</v>
      </c>
      <c r="N67" s="318" t="s">
        <v>216</v>
      </c>
      <c r="O67" s="318" t="s">
        <v>216</v>
      </c>
      <c r="P67" s="316"/>
      <c r="Q67" s="331">
        <v>2749.88</v>
      </c>
      <c r="R67" s="317" t="s">
        <v>218</v>
      </c>
      <c r="S67" s="337">
        <v>0</v>
      </c>
      <c r="T67" s="317">
        <v>0</v>
      </c>
      <c r="U67" s="317"/>
      <c r="V67" s="317"/>
      <c r="W67" s="317"/>
      <c r="X67" s="320">
        <v>0</v>
      </c>
      <c r="Y67" s="317"/>
      <c r="Z67" s="317"/>
      <c r="AA67" s="317">
        <v>0</v>
      </c>
      <c r="AB67" s="317"/>
      <c r="AC67" s="317"/>
      <c r="AD67" s="317"/>
      <c r="AE67" s="318" t="s">
        <v>220</v>
      </c>
      <c r="AF67" s="321"/>
      <c r="AG67" s="322" t="s">
        <v>216</v>
      </c>
      <c r="AH67" s="322" t="s">
        <v>216</v>
      </c>
      <c r="AI67" s="322" t="s">
        <v>306</v>
      </c>
      <c r="AJ67" s="322" t="s">
        <v>216</v>
      </c>
      <c r="AK67" s="322" t="s">
        <v>216</v>
      </c>
      <c r="AL67" s="322" t="s">
        <v>216</v>
      </c>
      <c r="AM67" s="322" t="s">
        <v>216</v>
      </c>
      <c r="AN67" s="321"/>
      <c r="AO67" s="321"/>
      <c r="AP67" s="322" t="s">
        <v>216</v>
      </c>
      <c r="AQ67" s="322" t="s">
        <v>216</v>
      </c>
      <c r="AR67" s="322" t="s">
        <v>216</v>
      </c>
    </row>
    <row r="68" spans="1:44" ht="15.75" customHeight="1" x14ac:dyDescent="0.25">
      <c r="A68" s="316">
        <v>44935</v>
      </c>
      <c r="B68" s="317" t="s">
        <v>216</v>
      </c>
      <c r="C68" s="317" t="s">
        <v>620</v>
      </c>
      <c r="D68" s="317" t="s">
        <v>274</v>
      </c>
      <c r="E68" s="317" t="s">
        <v>295</v>
      </c>
      <c r="F68" s="317" t="s">
        <v>296</v>
      </c>
      <c r="G68" s="317" t="s">
        <v>209</v>
      </c>
      <c r="H68" s="317" t="s">
        <v>621</v>
      </c>
      <c r="I68" s="316">
        <v>44968</v>
      </c>
      <c r="J68" s="318" t="s">
        <v>251</v>
      </c>
      <c r="K68" s="318" t="s">
        <v>622</v>
      </c>
      <c r="L68" s="318" t="s">
        <v>216</v>
      </c>
      <c r="M68" s="318" t="s">
        <v>216</v>
      </c>
      <c r="N68" s="318" t="s">
        <v>216</v>
      </c>
      <c r="O68" s="318" t="s">
        <v>216</v>
      </c>
      <c r="P68" s="316">
        <v>44966</v>
      </c>
      <c r="Q68" s="331">
        <v>2290</v>
      </c>
      <c r="R68" s="317" t="s">
        <v>218</v>
      </c>
      <c r="S68" s="337">
        <v>0</v>
      </c>
      <c r="T68" s="317">
        <v>0</v>
      </c>
      <c r="U68" s="317"/>
      <c r="V68" s="317"/>
      <c r="W68" s="317"/>
      <c r="X68" s="320">
        <v>0</v>
      </c>
      <c r="Y68" s="317"/>
      <c r="Z68" s="317"/>
      <c r="AA68" s="317">
        <v>0</v>
      </c>
      <c r="AB68" s="317"/>
      <c r="AC68" s="317"/>
      <c r="AD68" s="317"/>
      <c r="AE68" s="318" t="s">
        <v>220</v>
      </c>
      <c r="AF68" s="321"/>
      <c r="AG68" s="322" t="s">
        <v>216</v>
      </c>
      <c r="AH68" s="322" t="s">
        <v>216</v>
      </c>
      <c r="AI68" s="322" t="s">
        <v>278</v>
      </c>
      <c r="AJ68" s="322" t="s">
        <v>216</v>
      </c>
      <c r="AK68" s="322" t="s">
        <v>216</v>
      </c>
      <c r="AL68" s="322" t="s">
        <v>216</v>
      </c>
      <c r="AM68" s="322" t="s">
        <v>216</v>
      </c>
      <c r="AN68" s="321"/>
      <c r="AO68" s="321"/>
      <c r="AP68" s="322" t="s">
        <v>216</v>
      </c>
      <c r="AQ68" s="322" t="s">
        <v>216</v>
      </c>
      <c r="AR68" s="322" t="s">
        <v>216</v>
      </c>
    </row>
    <row r="69" spans="1:44" ht="15.75" customHeight="1" x14ac:dyDescent="0.25">
      <c r="A69" s="316">
        <v>44835</v>
      </c>
      <c r="B69" s="317" t="s">
        <v>216</v>
      </c>
      <c r="C69" s="317" t="s">
        <v>623</v>
      </c>
      <c r="D69" s="317" t="s">
        <v>236</v>
      </c>
      <c r="E69" s="317" t="s">
        <v>624</v>
      </c>
      <c r="F69" s="317" t="s">
        <v>625</v>
      </c>
      <c r="G69" s="317" t="s">
        <v>209</v>
      </c>
      <c r="H69" s="317" t="s">
        <v>626</v>
      </c>
      <c r="I69" s="316">
        <v>44849</v>
      </c>
      <c r="J69" s="318" t="s">
        <v>251</v>
      </c>
      <c r="K69" s="318" t="s">
        <v>627</v>
      </c>
      <c r="L69" s="318" t="s">
        <v>216</v>
      </c>
      <c r="M69" s="318" t="s">
        <v>216</v>
      </c>
      <c r="N69" s="318" t="s">
        <v>216</v>
      </c>
      <c r="O69" s="318" t="s">
        <v>216</v>
      </c>
      <c r="P69" s="316">
        <v>44844</v>
      </c>
      <c r="Q69" s="331">
        <v>2860</v>
      </c>
      <c r="R69" s="317" t="s">
        <v>218</v>
      </c>
      <c r="S69" s="337">
        <v>0</v>
      </c>
      <c r="T69" s="317">
        <v>0</v>
      </c>
      <c r="U69" s="317"/>
      <c r="V69" s="317"/>
      <c r="W69" s="317"/>
      <c r="X69" s="320">
        <v>0</v>
      </c>
      <c r="Y69" s="317"/>
      <c r="Z69" s="317"/>
      <c r="AA69" s="317">
        <v>0</v>
      </c>
      <c r="AB69" s="317"/>
      <c r="AC69" s="317"/>
      <c r="AD69" s="317"/>
      <c r="AE69" s="318" t="s">
        <v>220</v>
      </c>
      <c r="AF69" s="321"/>
      <c r="AG69" s="322" t="s">
        <v>216</v>
      </c>
      <c r="AH69" s="322" t="s">
        <v>216</v>
      </c>
      <c r="AI69" s="322" t="s">
        <v>525</v>
      </c>
      <c r="AJ69" s="322" t="s">
        <v>216</v>
      </c>
      <c r="AK69" s="322" t="s">
        <v>216</v>
      </c>
      <c r="AL69" s="322" t="s">
        <v>216</v>
      </c>
      <c r="AM69" s="322" t="s">
        <v>216</v>
      </c>
      <c r="AN69" s="321"/>
      <c r="AO69" s="321"/>
      <c r="AP69" s="322" t="s">
        <v>216</v>
      </c>
      <c r="AQ69" s="322" t="s">
        <v>216</v>
      </c>
      <c r="AR69" s="322" t="s">
        <v>216</v>
      </c>
    </row>
    <row r="70" spans="1:44" ht="15.75" customHeight="1" x14ac:dyDescent="0.25">
      <c r="A70" s="316">
        <v>44699</v>
      </c>
      <c r="B70" s="317" t="s">
        <v>216</v>
      </c>
      <c r="C70" s="317" t="s">
        <v>628</v>
      </c>
      <c r="D70" s="317" t="s">
        <v>331</v>
      </c>
      <c r="E70" s="317" t="s">
        <v>629</v>
      </c>
      <c r="F70" s="317" t="s">
        <v>630</v>
      </c>
      <c r="G70" s="317" t="s">
        <v>209</v>
      </c>
      <c r="H70" s="317" t="s">
        <v>631</v>
      </c>
      <c r="I70" s="316">
        <v>44720</v>
      </c>
      <c r="J70" s="318" t="s">
        <v>251</v>
      </c>
      <c r="K70" s="318" t="s">
        <v>632</v>
      </c>
      <c r="L70" s="318" t="s">
        <v>216</v>
      </c>
      <c r="M70" s="318" t="s">
        <v>216</v>
      </c>
      <c r="N70" s="318" t="s">
        <v>216</v>
      </c>
      <c r="O70" s="318" t="s">
        <v>216</v>
      </c>
      <c r="P70" s="316">
        <v>44713</v>
      </c>
      <c r="Q70" s="331">
        <v>2375</v>
      </c>
      <c r="R70" s="317" t="s">
        <v>218</v>
      </c>
      <c r="S70" s="337">
        <v>0</v>
      </c>
      <c r="T70" s="317">
        <v>0</v>
      </c>
      <c r="U70" s="317"/>
      <c r="V70" s="317"/>
      <c r="W70" s="317"/>
      <c r="X70" s="320">
        <v>0</v>
      </c>
      <c r="Y70" s="317"/>
      <c r="Z70" s="317"/>
      <c r="AA70" s="317">
        <v>0</v>
      </c>
      <c r="AB70" s="317"/>
      <c r="AC70" s="317"/>
      <c r="AD70" s="317"/>
      <c r="AE70" s="318" t="s">
        <v>220</v>
      </c>
      <c r="AF70" s="321"/>
      <c r="AG70" s="322" t="s">
        <v>216</v>
      </c>
      <c r="AH70" s="322" t="s">
        <v>216</v>
      </c>
      <c r="AI70" s="322" t="s">
        <v>336</v>
      </c>
      <c r="AJ70" s="322" t="s">
        <v>216</v>
      </c>
      <c r="AK70" s="322" t="s">
        <v>216</v>
      </c>
      <c r="AL70" s="322" t="s">
        <v>216</v>
      </c>
      <c r="AM70" s="322" t="s">
        <v>216</v>
      </c>
      <c r="AN70" s="321"/>
      <c r="AO70" s="321"/>
      <c r="AP70" s="322" t="s">
        <v>216</v>
      </c>
      <c r="AQ70" s="322" t="s">
        <v>216</v>
      </c>
      <c r="AR70" s="322" t="s">
        <v>216</v>
      </c>
    </row>
    <row r="71" spans="1:44" ht="15.75" customHeight="1" x14ac:dyDescent="0.25">
      <c r="A71" s="316">
        <v>44768</v>
      </c>
      <c r="B71" s="317" t="s">
        <v>216</v>
      </c>
      <c r="C71" s="317" t="s">
        <v>633</v>
      </c>
      <c r="D71" s="317" t="s">
        <v>236</v>
      </c>
      <c r="E71" s="317" t="s">
        <v>634</v>
      </c>
      <c r="F71" s="317" t="s">
        <v>635</v>
      </c>
      <c r="G71" s="317" t="s">
        <v>209</v>
      </c>
      <c r="H71" s="317" t="s">
        <v>636</v>
      </c>
      <c r="I71" s="316">
        <v>44789</v>
      </c>
      <c r="J71" s="318" t="s">
        <v>229</v>
      </c>
      <c r="K71" s="318" t="s">
        <v>637</v>
      </c>
      <c r="L71" s="318" t="s">
        <v>216</v>
      </c>
      <c r="M71" s="318" t="s">
        <v>216</v>
      </c>
      <c r="N71" s="318" t="s">
        <v>216</v>
      </c>
      <c r="O71" s="318" t="s">
        <v>216</v>
      </c>
      <c r="P71" s="316">
        <v>44778</v>
      </c>
      <c r="Q71" s="331">
        <v>7000</v>
      </c>
      <c r="R71" s="317" t="s">
        <v>218</v>
      </c>
      <c r="S71" s="337">
        <v>0</v>
      </c>
      <c r="T71" s="317">
        <v>0</v>
      </c>
      <c r="U71" s="317"/>
      <c r="V71" s="317"/>
      <c r="W71" s="317"/>
      <c r="X71" s="320">
        <v>0</v>
      </c>
      <c r="Y71" s="317"/>
      <c r="Z71" s="317"/>
      <c r="AA71" s="317">
        <v>0</v>
      </c>
      <c r="AB71" s="317"/>
      <c r="AC71" s="317"/>
      <c r="AD71" s="317"/>
      <c r="AE71" s="318" t="s">
        <v>220</v>
      </c>
      <c r="AF71" s="321"/>
      <c r="AG71" s="322" t="s">
        <v>216</v>
      </c>
      <c r="AH71" s="322" t="s">
        <v>216</v>
      </c>
      <c r="AI71" s="322" t="s">
        <v>244</v>
      </c>
      <c r="AJ71" s="322" t="s">
        <v>216</v>
      </c>
      <c r="AK71" s="322" t="s">
        <v>216</v>
      </c>
      <c r="AL71" s="322" t="s">
        <v>216</v>
      </c>
      <c r="AM71" s="322" t="s">
        <v>216</v>
      </c>
      <c r="AN71" s="321"/>
      <c r="AO71" s="321"/>
      <c r="AP71" s="322" t="s">
        <v>216</v>
      </c>
      <c r="AQ71" s="322" t="s">
        <v>216</v>
      </c>
      <c r="AR71" s="322" t="s">
        <v>216</v>
      </c>
    </row>
    <row r="72" spans="1:44" ht="15.75" customHeight="1" x14ac:dyDescent="0.25">
      <c r="A72" s="316">
        <v>44848</v>
      </c>
      <c r="B72" s="317" t="s">
        <v>216</v>
      </c>
      <c r="C72" s="317" t="s">
        <v>638</v>
      </c>
      <c r="D72" s="317" t="s">
        <v>390</v>
      </c>
      <c r="E72" s="317" t="s">
        <v>639</v>
      </c>
      <c r="F72" s="317" t="s">
        <v>640</v>
      </c>
      <c r="G72" s="317" t="s">
        <v>209</v>
      </c>
      <c r="H72" s="317" t="s">
        <v>641</v>
      </c>
      <c r="I72" s="316">
        <v>44874</v>
      </c>
      <c r="J72" s="318" t="s">
        <v>251</v>
      </c>
      <c r="K72" s="318" t="s">
        <v>394</v>
      </c>
      <c r="L72" s="318" t="s">
        <v>216</v>
      </c>
      <c r="M72" s="318" t="s">
        <v>216</v>
      </c>
      <c r="N72" s="318" t="s">
        <v>216</v>
      </c>
      <c r="O72" s="318" t="s">
        <v>216</v>
      </c>
      <c r="P72" s="316">
        <v>44854</v>
      </c>
      <c r="Q72" s="343">
        <v>1935</v>
      </c>
      <c r="R72" s="317" t="s">
        <v>255</v>
      </c>
      <c r="S72" s="337">
        <v>0</v>
      </c>
      <c r="T72" s="317">
        <v>0</v>
      </c>
      <c r="U72" s="317"/>
      <c r="V72" s="317"/>
      <c r="W72" s="317"/>
      <c r="X72" s="320">
        <v>0</v>
      </c>
      <c r="Y72" s="317"/>
      <c r="Z72" s="317"/>
      <c r="AA72" s="317">
        <v>0</v>
      </c>
      <c r="AB72" s="317"/>
      <c r="AC72" s="317"/>
      <c r="AD72" s="317"/>
      <c r="AE72" s="318" t="s">
        <v>220</v>
      </c>
      <c r="AF72" s="321"/>
      <c r="AG72" s="322" t="s">
        <v>216</v>
      </c>
      <c r="AH72" s="322" t="s">
        <v>216</v>
      </c>
      <c r="AI72" s="322" t="s">
        <v>395</v>
      </c>
      <c r="AJ72" s="322" t="s">
        <v>216</v>
      </c>
      <c r="AK72" s="322" t="s">
        <v>216</v>
      </c>
      <c r="AL72" s="322" t="s">
        <v>216</v>
      </c>
      <c r="AM72" s="322" t="s">
        <v>216</v>
      </c>
      <c r="AN72" s="321"/>
      <c r="AO72" s="321"/>
      <c r="AP72" s="322" t="s">
        <v>216</v>
      </c>
      <c r="AQ72" s="322" t="s">
        <v>216</v>
      </c>
      <c r="AR72" s="322" t="s">
        <v>216</v>
      </c>
    </row>
    <row r="73" spans="1:44" ht="15.75" hidden="1" customHeight="1" x14ac:dyDescent="0.25">
      <c r="A73" s="301">
        <v>45044</v>
      </c>
      <c r="B73" s="285" t="s">
        <v>216</v>
      </c>
      <c r="C73" s="285" t="s">
        <v>642</v>
      </c>
      <c r="D73" s="286" t="s">
        <v>206</v>
      </c>
      <c r="E73" s="286" t="s">
        <v>643</v>
      </c>
      <c r="F73" s="286" t="s">
        <v>644</v>
      </c>
      <c r="G73" s="286" t="s">
        <v>209</v>
      </c>
      <c r="H73" s="285" t="s">
        <v>645</v>
      </c>
      <c r="I73" s="296"/>
      <c r="J73" s="291" t="s">
        <v>240</v>
      </c>
      <c r="K73" s="291" t="s">
        <v>263</v>
      </c>
      <c r="L73" s="291" t="s">
        <v>216</v>
      </c>
      <c r="M73" s="291" t="s">
        <v>216</v>
      </c>
      <c r="N73" s="291" t="s">
        <v>216</v>
      </c>
      <c r="O73" s="291" t="s">
        <v>216</v>
      </c>
      <c r="P73" s="296">
        <v>45049</v>
      </c>
      <c r="Q73" s="325">
        <v>2430</v>
      </c>
      <c r="R73" s="286" t="s">
        <v>218</v>
      </c>
      <c r="S73" s="287">
        <v>0</v>
      </c>
      <c r="T73" s="288">
        <v>0</v>
      </c>
      <c r="U73" s="289"/>
      <c r="V73" s="289"/>
      <c r="W73" s="289"/>
      <c r="X73" s="292">
        <v>0</v>
      </c>
      <c r="Y73" s="290"/>
      <c r="Z73" s="290"/>
      <c r="AA73" s="288">
        <v>0</v>
      </c>
      <c r="AB73" s="288"/>
      <c r="AC73" s="289"/>
      <c r="AD73" s="289"/>
      <c r="AE73" s="291" t="s">
        <v>220</v>
      </c>
      <c r="AF73" s="293"/>
      <c r="AG73" s="90" t="s">
        <v>216</v>
      </c>
      <c r="AH73" s="90" t="s">
        <v>216</v>
      </c>
      <c r="AI73" s="90" t="s">
        <v>349</v>
      </c>
      <c r="AJ73" s="90" t="s">
        <v>216</v>
      </c>
      <c r="AK73" s="90" t="s">
        <v>216</v>
      </c>
      <c r="AL73" s="90" t="s">
        <v>216</v>
      </c>
      <c r="AM73" s="90" t="s">
        <v>216</v>
      </c>
      <c r="AN73" s="293"/>
      <c r="AO73" s="293"/>
      <c r="AP73" s="90" t="s">
        <v>216</v>
      </c>
      <c r="AQ73" s="90" t="s">
        <v>216</v>
      </c>
      <c r="AR73" s="90" t="s">
        <v>216</v>
      </c>
    </row>
    <row r="74" spans="1:44" ht="15.75" hidden="1" customHeight="1" x14ac:dyDescent="0.25">
      <c r="A74" s="301">
        <v>45037</v>
      </c>
      <c r="B74" s="285" t="s">
        <v>646</v>
      </c>
      <c r="C74" s="285" t="s">
        <v>647</v>
      </c>
      <c r="D74" s="286" t="s">
        <v>236</v>
      </c>
      <c r="E74" s="286" t="s">
        <v>648</v>
      </c>
      <c r="F74" s="286" t="s">
        <v>649</v>
      </c>
      <c r="G74" s="286" t="s">
        <v>209</v>
      </c>
      <c r="H74" s="285" t="s">
        <v>650</v>
      </c>
      <c r="I74" s="296">
        <v>45048</v>
      </c>
      <c r="J74" s="291" t="s">
        <v>213</v>
      </c>
      <c r="K74" s="291" t="s">
        <v>651</v>
      </c>
      <c r="L74" s="291" t="s">
        <v>229</v>
      </c>
      <c r="M74" s="291" t="s">
        <v>652</v>
      </c>
      <c r="N74" s="291" t="s">
        <v>213</v>
      </c>
      <c r="O74" s="291" t="s">
        <v>653</v>
      </c>
      <c r="P74" s="296">
        <v>45049</v>
      </c>
      <c r="Q74" s="326">
        <v>3240</v>
      </c>
      <c r="R74" s="286" t="s">
        <v>218</v>
      </c>
      <c r="S74" s="287">
        <v>0</v>
      </c>
      <c r="T74" s="288">
        <v>0</v>
      </c>
      <c r="U74" s="289"/>
      <c r="V74" s="289"/>
      <c r="W74" s="289"/>
      <c r="X74" s="292">
        <v>0</v>
      </c>
      <c r="Y74" s="290"/>
      <c r="Z74" s="290"/>
      <c r="AA74" s="288">
        <v>0</v>
      </c>
      <c r="AB74" s="288"/>
      <c r="AC74" s="289"/>
      <c r="AD74" s="289"/>
      <c r="AE74" s="291" t="s">
        <v>220</v>
      </c>
      <c r="AF74" s="293"/>
      <c r="AG74" s="90" t="s">
        <v>216</v>
      </c>
      <c r="AH74" s="90" t="s">
        <v>216</v>
      </c>
      <c r="AI74" s="90" t="s">
        <v>286</v>
      </c>
      <c r="AJ74" s="90" t="s">
        <v>216</v>
      </c>
      <c r="AK74" s="90" t="s">
        <v>216</v>
      </c>
      <c r="AL74" s="90" t="s">
        <v>216</v>
      </c>
      <c r="AM74" s="90" t="s">
        <v>216</v>
      </c>
      <c r="AN74" s="293"/>
      <c r="AO74" s="293"/>
      <c r="AP74" s="90" t="s">
        <v>216</v>
      </c>
      <c r="AQ74" s="90" t="s">
        <v>216</v>
      </c>
      <c r="AR74" s="90" t="s">
        <v>216</v>
      </c>
    </row>
    <row r="75" spans="1:44" ht="15.75" customHeight="1" x14ac:dyDescent="0.25">
      <c r="A75" s="316">
        <v>44689</v>
      </c>
      <c r="B75" s="317" t="s">
        <v>216</v>
      </c>
      <c r="C75" s="317" t="s">
        <v>654</v>
      </c>
      <c r="D75" s="317" t="s">
        <v>236</v>
      </c>
      <c r="E75" s="317" t="s">
        <v>464</v>
      </c>
      <c r="F75" s="317" t="s">
        <v>655</v>
      </c>
      <c r="G75" s="317" t="s">
        <v>209</v>
      </c>
      <c r="H75" s="317" t="s">
        <v>656</v>
      </c>
      <c r="I75" s="316">
        <v>44691</v>
      </c>
      <c r="J75" s="318" t="s">
        <v>251</v>
      </c>
      <c r="K75" s="318" t="s">
        <v>468</v>
      </c>
      <c r="L75" s="318" t="s">
        <v>216</v>
      </c>
      <c r="M75" s="318" t="s">
        <v>216</v>
      </c>
      <c r="N75" s="318" t="s">
        <v>216</v>
      </c>
      <c r="O75" s="318" t="s">
        <v>216</v>
      </c>
      <c r="P75" s="316">
        <v>44694</v>
      </c>
      <c r="Q75" s="331">
        <v>2840</v>
      </c>
      <c r="R75" s="317" t="s">
        <v>255</v>
      </c>
      <c r="S75" s="337">
        <v>0</v>
      </c>
      <c r="T75" s="317">
        <v>0</v>
      </c>
      <c r="U75" s="317"/>
      <c r="V75" s="317"/>
      <c r="W75" s="317"/>
      <c r="X75" s="320">
        <v>0</v>
      </c>
      <c r="Y75" s="317"/>
      <c r="Z75" s="317"/>
      <c r="AA75" s="317">
        <v>0</v>
      </c>
      <c r="AB75" s="317"/>
      <c r="AC75" s="317"/>
      <c r="AD75" s="317"/>
      <c r="AE75" s="318" t="s">
        <v>220</v>
      </c>
      <c r="AF75" s="321"/>
      <c r="AG75" s="322" t="s">
        <v>216</v>
      </c>
      <c r="AH75" s="322" t="s">
        <v>216</v>
      </c>
      <c r="AI75" s="322" t="s">
        <v>244</v>
      </c>
      <c r="AJ75" s="322" t="s">
        <v>216</v>
      </c>
      <c r="AK75" s="322" t="s">
        <v>216</v>
      </c>
      <c r="AL75" s="322" t="s">
        <v>216</v>
      </c>
      <c r="AM75" s="322" t="s">
        <v>216</v>
      </c>
      <c r="AN75" s="321"/>
      <c r="AO75" s="321"/>
      <c r="AP75" s="322" t="s">
        <v>216</v>
      </c>
      <c r="AQ75" s="322" t="s">
        <v>216</v>
      </c>
      <c r="AR75" s="322" t="s">
        <v>216</v>
      </c>
    </row>
    <row r="76" spans="1:44" ht="15.75" customHeight="1" x14ac:dyDescent="0.25">
      <c r="A76" s="316">
        <v>44854</v>
      </c>
      <c r="B76" s="317" t="s">
        <v>216</v>
      </c>
      <c r="C76" s="317" t="s">
        <v>657</v>
      </c>
      <c r="D76" s="317" t="s">
        <v>236</v>
      </c>
      <c r="E76" s="317" t="s">
        <v>658</v>
      </c>
      <c r="F76" s="317" t="s">
        <v>659</v>
      </c>
      <c r="G76" s="317" t="s">
        <v>209</v>
      </c>
      <c r="H76" s="317" t="s">
        <v>660</v>
      </c>
      <c r="I76" s="316">
        <v>44872</v>
      </c>
      <c r="J76" s="318" t="s">
        <v>240</v>
      </c>
      <c r="K76" s="318" t="s">
        <v>661</v>
      </c>
      <c r="L76" s="318" t="s">
        <v>240</v>
      </c>
      <c r="M76" s="318" t="s">
        <v>662</v>
      </c>
      <c r="N76" s="318" t="s">
        <v>240</v>
      </c>
      <c r="O76" s="318" t="s">
        <v>663</v>
      </c>
      <c r="P76" s="316"/>
      <c r="Q76" s="331">
        <v>2470</v>
      </c>
      <c r="R76" s="317" t="s">
        <v>218</v>
      </c>
      <c r="S76" s="337">
        <v>0</v>
      </c>
      <c r="T76" s="317">
        <v>0</v>
      </c>
      <c r="U76" s="317"/>
      <c r="V76" s="317"/>
      <c r="W76" s="317"/>
      <c r="X76" s="320">
        <v>0</v>
      </c>
      <c r="Y76" s="317"/>
      <c r="Z76" s="317"/>
      <c r="AA76" s="317">
        <v>0</v>
      </c>
      <c r="AB76" s="317"/>
      <c r="AC76" s="317"/>
      <c r="AD76" s="317"/>
      <c r="AE76" s="318" t="s">
        <v>220</v>
      </c>
      <c r="AF76" s="321"/>
      <c r="AG76" s="322" t="s">
        <v>216</v>
      </c>
      <c r="AH76" s="322" t="s">
        <v>216</v>
      </c>
      <c r="AI76" s="322" t="s">
        <v>244</v>
      </c>
      <c r="AJ76" s="322" t="s">
        <v>216</v>
      </c>
      <c r="AK76" s="322" t="s">
        <v>216</v>
      </c>
      <c r="AL76" s="322" t="s">
        <v>216</v>
      </c>
      <c r="AM76" s="322" t="s">
        <v>216</v>
      </c>
      <c r="AN76" s="321"/>
      <c r="AO76" s="321"/>
      <c r="AP76" s="322" t="s">
        <v>216</v>
      </c>
      <c r="AQ76" s="322" t="s">
        <v>216</v>
      </c>
      <c r="AR76" s="322" t="s">
        <v>216</v>
      </c>
    </row>
    <row r="77" spans="1:44" ht="15.75" customHeight="1" x14ac:dyDescent="0.25">
      <c r="A77" s="316">
        <v>44725</v>
      </c>
      <c r="B77" s="317" t="s">
        <v>664</v>
      </c>
      <c r="C77" s="317" t="s">
        <v>665</v>
      </c>
      <c r="D77" s="317" t="s">
        <v>300</v>
      </c>
      <c r="E77" s="317" t="s">
        <v>666</v>
      </c>
      <c r="F77" s="317" t="s">
        <v>667</v>
      </c>
      <c r="G77" s="317" t="s">
        <v>209</v>
      </c>
      <c r="H77" s="317" t="s">
        <v>668</v>
      </c>
      <c r="I77" s="316">
        <v>44725</v>
      </c>
      <c r="J77" s="318" t="s">
        <v>413</v>
      </c>
      <c r="K77" s="318" t="s">
        <v>669</v>
      </c>
      <c r="L77" s="318" t="s">
        <v>216</v>
      </c>
      <c r="M77" s="318" t="s">
        <v>216</v>
      </c>
      <c r="N77" s="318" t="s">
        <v>216</v>
      </c>
      <c r="O77" s="318" t="s">
        <v>216</v>
      </c>
      <c r="P77" s="316">
        <v>44725</v>
      </c>
      <c r="Q77" s="331">
        <v>2565</v>
      </c>
      <c r="R77" s="317" t="s">
        <v>218</v>
      </c>
      <c r="S77" s="337">
        <v>0</v>
      </c>
      <c r="T77" s="317">
        <v>0</v>
      </c>
      <c r="U77" s="317"/>
      <c r="V77" s="317"/>
      <c r="W77" s="317"/>
      <c r="X77" s="320">
        <v>0</v>
      </c>
      <c r="Y77" s="317"/>
      <c r="Z77" s="317"/>
      <c r="AA77" s="317">
        <v>0</v>
      </c>
      <c r="AB77" s="317"/>
      <c r="AC77" s="317"/>
      <c r="AD77" s="317"/>
      <c r="AE77" s="318" t="s">
        <v>220</v>
      </c>
      <c r="AF77" s="321"/>
      <c r="AG77" s="322" t="s">
        <v>216</v>
      </c>
      <c r="AH77" s="322" t="s">
        <v>216</v>
      </c>
      <c r="AI77" s="322" t="s">
        <v>306</v>
      </c>
      <c r="AJ77" s="322" t="s">
        <v>216</v>
      </c>
      <c r="AK77" s="322" t="s">
        <v>216</v>
      </c>
      <c r="AL77" s="322" t="s">
        <v>216</v>
      </c>
      <c r="AM77" s="322" t="s">
        <v>216</v>
      </c>
      <c r="AN77" s="321"/>
      <c r="AO77" s="321"/>
      <c r="AP77" s="322" t="s">
        <v>216</v>
      </c>
      <c r="AQ77" s="322" t="s">
        <v>216</v>
      </c>
      <c r="AR77" s="322" t="s">
        <v>216</v>
      </c>
    </row>
    <row r="78" spans="1:44" ht="15.75" customHeight="1" x14ac:dyDescent="0.25">
      <c r="A78" s="316">
        <v>44685</v>
      </c>
      <c r="B78" s="317" t="s">
        <v>216</v>
      </c>
      <c r="C78" s="317" t="s">
        <v>670</v>
      </c>
      <c r="D78" s="317" t="s">
        <v>224</v>
      </c>
      <c r="E78" s="317" t="s">
        <v>671</v>
      </c>
      <c r="F78" s="317" t="s">
        <v>672</v>
      </c>
      <c r="G78" s="317" t="s">
        <v>209</v>
      </c>
      <c r="H78" s="317" t="s">
        <v>673</v>
      </c>
      <c r="I78" s="316">
        <v>44713</v>
      </c>
      <c r="J78" s="318" t="s">
        <v>251</v>
      </c>
      <c r="K78" s="318" t="s">
        <v>674</v>
      </c>
      <c r="L78" s="318" t="s">
        <v>216</v>
      </c>
      <c r="M78" s="318" t="s">
        <v>216</v>
      </c>
      <c r="N78" s="318" t="s">
        <v>216</v>
      </c>
      <c r="O78" s="318" t="s">
        <v>216</v>
      </c>
      <c r="P78" s="316">
        <v>44713</v>
      </c>
      <c r="Q78" s="343">
        <v>2350</v>
      </c>
      <c r="R78" s="317" t="s">
        <v>218</v>
      </c>
      <c r="S78" s="337">
        <v>0</v>
      </c>
      <c r="T78" s="317">
        <v>0</v>
      </c>
      <c r="U78" s="317"/>
      <c r="V78" s="317"/>
      <c r="W78" s="317"/>
      <c r="X78" s="320">
        <v>0</v>
      </c>
      <c r="Y78" s="317"/>
      <c r="Z78" s="317"/>
      <c r="AA78" s="317">
        <v>0</v>
      </c>
      <c r="AB78" s="317"/>
      <c r="AC78" s="317"/>
      <c r="AD78" s="317"/>
      <c r="AE78" s="318" t="s">
        <v>220</v>
      </c>
      <c r="AF78" s="321"/>
      <c r="AG78" s="322" t="s">
        <v>216</v>
      </c>
      <c r="AH78" s="322" t="s">
        <v>216</v>
      </c>
      <c r="AI78" s="322" t="s">
        <v>221</v>
      </c>
      <c r="AJ78" s="322" t="s">
        <v>216</v>
      </c>
      <c r="AK78" s="322" t="s">
        <v>216</v>
      </c>
      <c r="AL78" s="322" t="s">
        <v>216</v>
      </c>
      <c r="AM78" s="322" t="s">
        <v>216</v>
      </c>
      <c r="AN78" s="321"/>
      <c r="AO78" s="321"/>
      <c r="AP78" s="322" t="s">
        <v>216</v>
      </c>
      <c r="AQ78" s="322" t="s">
        <v>216</v>
      </c>
      <c r="AR78" s="322" t="s">
        <v>216</v>
      </c>
    </row>
    <row r="79" spans="1:44" ht="15.75" customHeight="1" x14ac:dyDescent="0.25">
      <c r="A79" s="316">
        <v>44990</v>
      </c>
      <c r="B79" s="317" t="s">
        <v>216</v>
      </c>
      <c r="C79" s="317" t="s">
        <v>675</v>
      </c>
      <c r="D79" s="317" t="s">
        <v>455</v>
      </c>
      <c r="E79" s="317" t="s">
        <v>676</v>
      </c>
      <c r="F79" s="317" t="s">
        <v>677</v>
      </c>
      <c r="G79" s="317" t="s">
        <v>209</v>
      </c>
      <c r="H79" s="317" t="s">
        <v>678</v>
      </c>
      <c r="I79" s="316">
        <v>44991</v>
      </c>
      <c r="J79" s="318" t="s">
        <v>251</v>
      </c>
      <c r="K79" s="318" t="s">
        <v>679</v>
      </c>
      <c r="L79" s="318" t="s">
        <v>216</v>
      </c>
      <c r="M79" s="318" t="s">
        <v>216</v>
      </c>
      <c r="N79" s="318" t="s">
        <v>216</v>
      </c>
      <c r="O79" s="318" t="s">
        <v>216</v>
      </c>
      <c r="P79" s="316">
        <v>44991</v>
      </c>
      <c r="Q79" s="331">
        <v>3500</v>
      </c>
      <c r="R79" s="317" t="s">
        <v>255</v>
      </c>
      <c r="S79" s="337">
        <v>0</v>
      </c>
      <c r="T79" s="317">
        <v>0</v>
      </c>
      <c r="U79" s="317"/>
      <c r="V79" s="317"/>
      <c r="W79" s="317"/>
      <c r="X79" s="320">
        <v>0</v>
      </c>
      <c r="Y79" s="317"/>
      <c r="Z79" s="317"/>
      <c r="AA79" s="317">
        <v>0</v>
      </c>
      <c r="AB79" s="317"/>
      <c r="AC79" s="317"/>
      <c r="AD79" s="317"/>
      <c r="AE79" s="318" t="s">
        <v>220</v>
      </c>
      <c r="AF79" s="321"/>
      <c r="AG79" s="322" t="s">
        <v>216</v>
      </c>
      <c r="AH79" s="322" t="s">
        <v>216</v>
      </c>
      <c r="AI79" s="322" t="s">
        <v>462</v>
      </c>
      <c r="AJ79" s="322" t="s">
        <v>216</v>
      </c>
      <c r="AK79" s="322" t="s">
        <v>216</v>
      </c>
      <c r="AL79" s="322" t="s">
        <v>216</v>
      </c>
      <c r="AM79" s="322" t="s">
        <v>216</v>
      </c>
      <c r="AN79" s="321"/>
      <c r="AO79" s="321"/>
      <c r="AP79" s="322" t="s">
        <v>216</v>
      </c>
      <c r="AQ79" s="322" t="s">
        <v>216</v>
      </c>
      <c r="AR79" s="322" t="s">
        <v>216</v>
      </c>
    </row>
    <row r="80" spans="1:44" ht="15.75" customHeight="1" x14ac:dyDescent="0.25">
      <c r="A80" s="316">
        <v>44728</v>
      </c>
      <c r="B80" s="317" t="s">
        <v>216</v>
      </c>
      <c r="C80" s="317" t="s">
        <v>680</v>
      </c>
      <c r="D80" s="317" t="s">
        <v>274</v>
      </c>
      <c r="E80" s="317" t="s">
        <v>681</v>
      </c>
      <c r="F80" s="317" t="s">
        <v>682</v>
      </c>
      <c r="G80" s="317" t="s">
        <v>209</v>
      </c>
      <c r="H80" s="317" t="s">
        <v>683</v>
      </c>
      <c r="I80" s="316">
        <v>44743</v>
      </c>
      <c r="J80" s="318" t="s">
        <v>271</v>
      </c>
      <c r="K80" s="318" t="s">
        <v>684</v>
      </c>
      <c r="L80" s="318" t="s">
        <v>216</v>
      </c>
      <c r="M80" s="318" t="s">
        <v>216</v>
      </c>
      <c r="N80" s="318" t="s">
        <v>216</v>
      </c>
      <c r="O80" s="318" t="s">
        <v>216</v>
      </c>
      <c r="P80" s="316">
        <v>44728</v>
      </c>
      <c r="Q80" s="331">
        <v>1990</v>
      </c>
      <c r="R80" s="317" t="s">
        <v>218</v>
      </c>
      <c r="S80" s="337">
        <v>0</v>
      </c>
      <c r="T80" s="317">
        <v>0</v>
      </c>
      <c r="U80" s="317"/>
      <c r="V80" s="317"/>
      <c r="W80" s="317"/>
      <c r="X80" s="320">
        <v>0</v>
      </c>
      <c r="Y80" s="317"/>
      <c r="Z80" s="317"/>
      <c r="AA80" s="317">
        <v>0</v>
      </c>
      <c r="AB80" s="317"/>
      <c r="AC80" s="317"/>
      <c r="AD80" s="317"/>
      <c r="AE80" s="318" t="s">
        <v>220</v>
      </c>
      <c r="AF80" s="321"/>
      <c r="AG80" s="322" t="s">
        <v>216</v>
      </c>
      <c r="AH80" s="322" t="s">
        <v>216</v>
      </c>
      <c r="AI80" s="322" t="s">
        <v>278</v>
      </c>
      <c r="AJ80" s="322" t="s">
        <v>216</v>
      </c>
      <c r="AK80" s="322" t="s">
        <v>216</v>
      </c>
      <c r="AL80" s="322" t="s">
        <v>216</v>
      </c>
      <c r="AM80" s="322" t="s">
        <v>216</v>
      </c>
      <c r="AN80" s="321"/>
      <c r="AO80" s="321"/>
      <c r="AP80" s="322" t="s">
        <v>216</v>
      </c>
      <c r="AQ80" s="322" t="s">
        <v>216</v>
      </c>
      <c r="AR80" s="322" t="s">
        <v>216</v>
      </c>
    </row>
    <row r="81" spans="1:44" ht="15.75" customHeight="1" x14ac:dyDescent="0.25">
      <c r="A81" s="316">
        <v>44904</v>
      </c>
      <c r="B81" s="317" t="s">
        <v>216</v>
      </c>
      <c r="C81" s="317" t="s">
        <v>685</v>
      </c>
      <c r="D81" s="317" t="s">
        <v>206</v>
      </c>
      <c r="E81" s="317" t="s">
        <v>686</v>
      </c>
      <c r="F81" s="317" t="s">
        <v>687</v>
      </c>
      <c r="G81" s="317" t="s">
        <v>209</v>
      </c>
      <c r="H81" s="317" t="s">
        <v>688</v>
      </c>
      <c r="I81" s="316">
        <v>44919</v>
      </c>
      <c r="J81" s="318" t="s">
        <v>271</v>
      </c>
      <c r="K81" s="318" t="s">
        <v>689</v>
      </c>
      <c r="L81" s="318" t="s">
        <v>216</v>
      </c>
      <c r="M81" s="318" t="s">
        <v>216</v>
      </c>
      <c r="N81" s="318" t="s">
        <v>216</v>
      </c>
      <c r="O81" s="318" t="s">
        <v>216</v>
      </c>
      <c r="P81" s="316">
        <v>44908</v>
      </c>
      <c r="Q81" s="343">
        <v>1750</v>
      </c>
      <c r="R81" s="317" t="s">
        <v>218</v>
      </c>
      <c r="S81" s="337">
        <v>0</v>
      </c>
      <c r="T81" s="317">
        <v>0</v>
      </c>
      <c r="U81" s="317"/>
      <c r="V81" s="317"/>
      <c r="W81" s="317"/>
      <c r="X81" s="320">
        <v>0</v>
      </c>
      <c r="Y81" s="317"/>
      <c r="Z81" s="317"/>
      <c r="AA81" s="317">
        <v>0</v>
      </c>
      <c r="AB81" s="317"/>
      <c r="AC81" s="317"/>
      <c r="AD81" s="317"/>
      <c r="AE81" s="318" t="s">
        <v>220</v>
      </c>
      <c r="AF81" s="321"/>
      <c r="AG81" s="322" t="s">
        <v>690</v>
      </c>
      <c r="AH81" s="322" t="s">
        <v>216</v>
      </c>
      <c r="AI81" s="322" t="s">
        <v>349</v>
      </c>
      <c r="AJ81" s="322" t="s">
        <v>216</v>
      </c>
      <c r="AK81" s="322" t="s">
        <v>216</v>
      </c>
      <c r="AL81" s="322" t="s">
        <v>216</v>
      </c>
      <c r="AM81" s="322" t="s">
        <v>216</v>
      </c>
      <c r="AN81" s="321"/>
      <c r="AO81" s="321"/>
      <c r="AP81" s="322" t="s">
        <v>216</v>
      </c>
      <c r="AQ81" s="322" t="s">
        <v>216</v>
      </c>
      <c r="AR81" s="322" t="s">
        <v>216</v>
      </c>
    </row>
    <row r="82" spans="1:44" ht="15.75" customHeight="1" x14ac:dyDescent="0.25">
      <c r="A82" s="316">
        <v>44687</v>
      </c>
      <c r="B82" s="317" t="s">
        <v>216</v>
      </c>
      <c r="C82" s="317" t="s">
        <v>691</v>
      </c>
      <c r="D82" s="317" t="s">
        <v>206</v>
      </c>
      <c r="E82" s="317" t="s">
        <v>379</v>
      </c>
      <c r="F82" s="317" t="s">
        <v>380</v>
      </c>
      <c r="G82" s="317" t="s">
        <v>209</v>
      </c>
      <c r="H82" s="317" t="s">
        <v>692</v>
      </c>
      <c r="I82" s="316">
        <v>44707</v>
      </c>
      <c r="J82" s="318" t="s">
        <v>251</v>
      </c>
      <c r="K82" s="318" t="s">
        <v>693</v>
      </c>
      <c r="L82" s="318" t="s">
        <v>216</v>
      </c>
      <c r="M82" s="318" t="s">
        <v>216</v>
      </c>
      <c r="N82" s="318" t="s">
        <v>216</v>
      </c>
      <c r="O82" s="318" t="s">
        <v>216</v>
      </c>
      <c r="P82" s="316">
        <v>44713</v>
      </c>
      <c r="Q82" s="343">
        <v>2287.5</v>
      </c>
      <c r="R82" s="317" t="s">
        <v>218</v>
      </c>
      <c r="S82" s="337">
        <v>0</v>
      </c>
      <c r="T82" s="317">
        <v>0</v>
      </c>
      <c r="U82" s="317"/>
      <c r="V82" s="317"/>
      <c r="W82" s="317"/>
      <c r="X82" s="320">
        <v>0</v>
      </c>
      <c r="Y82" s="317"/>
      <c r="Z82" s="317"/>
      <c r="AA82" s="317">
        <v>0</v>
      </c>
      <c r="AB82" s="317"/>
      <c r="AC82" s="317"/>
      <c r="AD82" s="317"/>
      <c r="AE82" s="318" t="s">
        <v>220</v>
      </c>
      <c r="AF82" s="321"/>
      <c r="AG82" s="322" t="s">
        <v>694</v>
      </c>
      <c r="AH82" s="322" t="s">
        <v>216</v>
      </c>
      <c r="AI82" s="322" t="s">
        <v>221</v>
      </c>
      <c r="AJ82" s="322" t="s">
        <v>216</v>
      </c>
      <c r="AK82" s="322" t="s">
        <v>216</v>
      </c>
      <c r="AL82" s="322" t="s">
        <v>216</v>
      </c>
      <c r="AM82" s="322" t="s">
        <v>216</v>
      </c>
      <c r="AN82" s="321"/>
      <c r="AO82" s="321"/>
      <c r="AP82" s="322" t="s">
        <v>216</v>
      </c>
      <c r="AQ82" s="322" t="s">
        <v>216</v>
      </c>
      <c r="AR82" s="322" t="s">
        <v>216</v>
      </c>
    </row>
    <row r="83" spans="1:44" ht="15.75" customHeight="1" x14ac:dyDescent="0.25">
      <c r="A83" s="316">
        <v>44644</v>
      </c>
      <c r="B83" s="317" t="s">
        <v>216</v>
      </c>
      <c r="C83" s="317" t="s">
        <v>695</v>
      </c>
      <c r="D83" s="317" t="s">
        <v>236</v>
      </c>
      <c r="E83" s="317" t="s">
        <v>696</v>
      </c>
      <c r="F83" s="317" t="s">
        <v>697</v>
      </c>
      <c r="G83" s="317" t="s">
        <v>209</v>
      </c>
      <c r="H83" s="317" t="s">
        <v>698</v>
      </c>
      <c r="I83" s="316">
        <v>44654</v>
      </c>
      <c r="J83" s="318" t="s">
        <v>271</v>
      </c>
      <c r="K83" s="318" t="s">
        <v>589</v>
      </c>
      <c r="L83" s="318" t="s">
        <v>216</v>
      </c>
      <c r="M83" s="318" t="s">
        <v>216</v>
      </c>
      <c r="N83" s="318" t="s">
        <v>216</v>
      </c>
      <c r="O83" s="318" t="s">
        <v>216</v>
      </c>
      <c r="P83" s="316">
        <v>44656</v>
      </c>
      <c r="Q83" s="331">
        <v>2880</v>
      </c>
      <c r="R83" s="317" t="s">
        <v>255</v>
      </c>
      <c r="S83" s="337">
        <v>0</v>
      </c>
      <c r="T83" s="317">
        <v>0</v>
      </c>
      <c r="U83" s="317"/>
      <c r="V83" s="317"/>
      <c r="W83" s="317"/>
      <c r="X83" s="320">
        <v>0</v>
      </c>
      <c r="Y83" s="317"/>
      <c r="Z83" s="317"/>
      <c r="AA83" s="317">
        <v>0</v>
      </c>
      <c r="AB83" s="317"/>
      <c r="AC83" s="317"/>
      <c r="AD83" s="317"/>
      <c r="AE83" s="318" t="s">
        <v>220</v>
      </c>
      <c r="AF83" s="321"/>
      <c r="AG83" s="322" t="s">
        <v>216</v>
      </c>
      <c r="AH83" s="322" t="s">
        <v>216</v>
      </c>
      <c r="AI83" s="322" t="s">
        <v>244</v>
      </c>
      <c r="AJ83" s="322" t="s">
        <v>216</v>
      </c>
      <c r="AK83" s="322" t="s">
        <v>216</v>
      </c>
      <c r="AL83" s="322" t="s">
        <v>216</v>
      </c>
      <c r="AM83" s="322" t="s">
        <v>216</v>
      </c>
      <c r="AN83" s="321"/>
      <c r="AO83" s="321"/>
      <c r="AP83" s="322" t="s">
        <v>216</v>
      </c>
      <c r="AQ83" s="322" t="s">
        <v>216</v>
      </c>
      <c r="AR83" s="322" t="s">
        <v>216</v>
      </c>
    </row>
    <row r="84" spans="1:44" ht="15.75" customHeight="1" x14ac:dyDescent="0.25">
      <c r="A84" s="316">
        <v>44817</v>
      </c>
      <c r="B84" s="317" t="s">
        <v>216</v>
      </c>
      <c r="C84" s="317" t="s">
        <v>699</v>
      </c>
      <c r="D84" s="317" t="s">
        <v>236</v>
      </c>
      <c r="E84" s="317" t="s">
        <v>557</v>
      </c>
      <c r="F84" s="317" t="s">
        <v>700</v>
      </c>
      <c r="G84" s="317" t="s">
        <v>209</v>
      </c>
      <c r="H84" s="317" t="s">
        <v>701</v>
      </c>
      <c r="I84" s="316">
        <v>44821</v>
      </c>
      <c r="J84" s="318" t="s">
        <v>251</v>
      </c>
      <c r="K84" s="318" t="s">
        <v>216</v>
      </c>
      <c r="L84" s="318" t="s">
        <v>216</v>
      </c>
      <c r="M84" s="318" t="s">
        <v>216</v>
      </c>
      <c r="N84" s="318" t="s">
        <v>216</v>
      </c>
      <c r="O84" s="318" t="s">
        <v>216</v>
      </c>
      <c r="P84" s="316">
        <v>44819</v>
      </c>
      <c r="Q84" s="331">
        <v>2850</v>
      </c>
      <c r="R84" s="317" t="s">
        <v>218</v>
      </c>
      <c r="S84" s="337">
        <v>0</v>
      </c>
      <c r="T84" s="317">
        <v>0</v>
      </c>
      <c r="U84" s="317"/>
      <c r="V84" s="317"/>
      <c r="W84" s="317"/>
      <c r="X84" s="320">
        <v>0</v>
      </c>
      <c r="Y84" s="317"/>
      <c r="Z84" s="317"/>
      <c r="AA84" s="317">
        <v>0</v>
      </c>
      <c r="AB84" s="317"/>
      <c r="AC84" s="317"/>
      <c r="AD84" s="317"/>
      <c r="AE84" s="318" t="s">
        <v>220</v>
      </c>
      <c r="AF84" s="321"/>
      <c r="AG84" s="322" t="s">
        <v>216</v>
      </c>
      <c r="AH84" s="322" t="s">
        <v>216</v>
      </c>
      <c r="AI84" s="322" t="s">
        <v>244</v>
      </c>
      <c r="AJ84" s="322" t="s">
        <v>216</v>
      </c>
      <c r="AK84" s="322" t="s">
        <v>216</v>
      </c>
      <c r="AL84" s="322" t="s">
        <v>216</v>
      </c>
      <c r="AM84" s="322" t="s">
        <v>216</v>
      </c>
      <c r="AN84" s="321"/>
      <c r="AO84" s="321"/>
      <c r="AP84" s="322" t="s">
        <v>216</v>
      </c>
      <c r="AQ84" s="322" t="s">
        <v>216</v>
      </c>
      <c r="AR84" s="322" t="s">
        <v>216</v>
      </c>
    </row>
    <row r="85" spans="1:44" ht="15.75" customHeight="1" x14ac:dyDescent="0.25">
      <c r="A85" s="316">
        <v>44724</v>
      </c>
      <c r="B85" s="317" t="s">
        <v>216</v>
      </c>
      <c r="C85" s="317" t="s">
        <v>702</v>
      </c>
      <c r="D85" s="317" t="s">
        <v>331</v>
      </c>
      <c r="E85" s="317" t="s">
        <v>703</v>
      </c>
      <c r="F85" s="317" t="s">
        <v>704</v>
      </c>
      <c r="G85" s="317" t="s">
        <v>209</v>
      </c>
      <c r="H85" s="317" t="s">
        <v>705</v>
      </c>
      <c r="I85" s="316">
        <v>44769</v>
      </c>
      <c r="J85" s="318" t="s">
        <v>251</v>
      </c>
      <c r="K85" s="318" t="s">
        <v>706</v>
      </c>
      <c r="L85" s="318" t="s">
        <v>216</v>
      </c>
      <c r="M85" s="318" t="s">
        <v>216</v>
      </c>
      <c r="N85" s="318" t="s">
        <v>216</v>
      </c>
      <c r="O85" s="318" t="s">
        <v>216</v>
      </c>
      <c r="P85" s="316">
        <v>44749</v>
      </c>
      <c r="Q85" s="331">
        <v>2495</v>
      </c>
      <c r="R85" s="317" t="s">
        <v>218</v>
      </c>
      <c r="S85" s="337">
        <v>0</v>
      </c>
      <c r="T85" s="317">
        <v>0</v>
      </c>
      <c r="U85" s="317"/>
      <c r="V85" s="317"/>
      <c r="W85" s="317"/>
      <c r="X85" s="320">
        <v>0</v>
      </c>
      <c r="Y85" s="317"/>
      <c r="Z85" s="317"/>
      <c r="AA85" s="317">
        <v>0</v>
      </c>
      <c r="AB85" s="317"/>
      <c r="AC85" s="317"/>
      <c r="AD85" s="317"/>
      <c r="AE85" s="318" t="s">
        <v>220</v>
      </c>
      <c r="AF85" s="321"/>
      <c r="AG85" s="322" t="s">
        <v>216</v>
      </c>
      <c r="AH85" s="322" t="s">
        <v>216</v>
      </c>
      <c r="AI85" s="322" t="s">
        <v>336</v>
      </c>
      <c r="AJ85" s="322" t="s">
        <v>216</v>
      </c>
      <c r="AK85" s="322" t="s">
        <v>216</v>
      </c>
      <c r="AL85" s="322" t="s">
        <v>216</v>
      </c>
      <c r="AM85" s="322" t="s">
        <v>216</v>
      </c>
      <c r="AN85" s="321"/>
      <c r="AO85" s="321"/>
      <c r="AP85" s="322" t="s">
        <v>216</v>
      </c>
      <c r="AQ85" s="322" t="s">
        <v>216</v>
      </c>
      <c r="AR85" s="322" t="s">
        <v>216</v>
      </c>
    </row>
    <row r="86" spans="1:44" ht="15.75" customHeight="1" x14ac:dyDescent="0.25">
      <c r="A86" s="316">
        <v>44697</v>
      </c>
      <c r="B86" s="317" t="s">
        <v>216</v>
      </c>
      <c r="C86" s="317" t="s">
        <v>707</v>
      </c>
      <c r="D86" s="317" t="s">
        <v>402</v>
      </c>
      <c r="E86" s="317" t="s">
        <v>708</v>
      </c>
      <c r="F86" s="317" t="s">
        <v>709</v>
      </c>
      <c r="G86" s="317" t="s">
        <v>209</v>
      </c>
      <c r="H86" s="317" t="s">
        <v>710</v>
      </c>
      <c r="I86" s="316">
        <v>44727</v>
      </c>
      <c r="J86" s="318" t="s">
        <v>251</v>
      </c>
      <c r="K86" s="318" t="s">
        <v>711</v>
      </c>
      <c r="L86" s="318" t="s">
        <v>251</v>
      </c>
      <c r="M86" s="318" t="s">
        <v>712</v>
      </c>
      <c r="N86" s="318" t="s">
        <v>251</v>
      </c>
      <c r="O86" s="318" t="s">
        <v>713</v>
      </c>
      <c r="P86" s="316">
        <v>44697</v>
      </c>
      <c r="Q86" s="331">
        <v>2490</v>
      </c>
      <c r="R86" s="317" t="s">
        <v>218</v>
      </c>
      <c r="S86" s="337">
        <v>0</v>
      </c>
      <c r="T86" s="317">
        <v>0</v>
      </c>
      <c r="U86" s="317"/>
      <c r="V86" s="317"/>
      <c r="W86" s="317"/>
      <c r="X86" s="320">
        <v>0</v>
      </c>
      <c r="Y86" s="317"/>
      <c r="Z86" s="317"/>
      <c r="AA86" s="317">
        <v>0</v>
      </c>
      <c r="AB86" s="317"/>
      <c r="AC86" s="317"/>
      <c r="AD86" s="317"/>
      <c r="AE86" s="318" t="s">
        <v>220</v>
      </c>
      <c r="AF86" s="321"/>
      <c r="AG86" s="322" t="s">
        <v>216</v>
      </c>
      <c r="AH86" s="322" t="s">
        <v>216</v>
      </c>
      <c r="AI86" s="322" t="s">
        <v>278</v>
      </c>
      <c r="AJ86" s="322" t="s">
        <v>216</v>
      </c>
      <c r="AK86" s="322" t="s">
        <v>216</v>
      </c>
      <c r="AL86" s="322" t="s">
        <v>216</v>
      </c>
      <c r="AM86" s="322" t="s">
        <v>216</v>
      </c>
      <c r="AN86" s="321"/>
      <c r="AO86" s="321"/>
      <c r="AP86" s="322" t="s">
        <v>216</v>
      </c>
      <c r="AQ86" s="322" t="s">
        <v>216</v>
      </c>
      <c r="AR86" s="322" t="s">
        <v>216</v>
      </c>
    </row>
    <row r="87" spans="1:44" ht="15.75" customHeight="1" x14ac:dyDescent="0.25">
      <c r="A87" s="316">
        <v>44717</v>
      </c>
      <c r="B87" s="317" t="s">
        <v>216</v>
      </c>
      <c r="C87" s="317" t="s">
        <v>714</v>
      </c>
      <c r="D87" s="317" t="s">
        <v>274</v>
      </c>
      <c r="E87" s="317" t="s">
        <v>715</v>
      </c>
      <c r="F87" s="317" t="s">
        <v>716</v>
      </c>
      <c r="G87" s="317" t="s">
        <v>209</v>
      </c>
      <c r="H87" s="317" t="s">
        <v>717</v>
      </c>
      <c r="I87" s="316">
        <v>44747</v>
      </c>
      <c r="J87" s="318" t="s">
        <v>251</v>
      </c>
      <c r="K87" s="318" t="s">
        <v>517</v>
      </c>
      <c r="L87" s="318" t="s">
        <v>251</v>
      </c>
      <c r="M87" s="318" t="s">
        <v>518</v>
      </c>
      <c r="N87" s="318" t="s">
        <v>216</v>
      </c>
      <c r="O87" s="318" t="s">
        <v>216</v>
      </c>
      <c r="P87" s="316">
        <v>44717</v>
      </c>
      <c r="Q87" s="331">
        <v>2090</v>
      </c>
      <c r="R87" s="317" t="s">
        <v>218</v>
      </c>
      <c r="S87" s="337">
        <v>0</v>
      </c>
      <c r="T87" s="317">
        <v>0</v>
      </c>
      <c r="U87" s="317"/>
      <c r="V87" s="317"/>
      <c r="W87" s="317"/>
      <c r="X87" s="320">
        <v>0</v>
      </c>
      <c r="Y87" s="317"/>
      <c r="Z87" s="317"/>
      <c r="AA87" s="317">
        <v>0</v>
      </c>
      <c r="AB87" s="317"/>
      <c r="AC87" s="317"/>
      <c r="AD87" s="317"/>
      <c r="AE87" s="318" t="s">
        <v>220</v>
      </c>
      <c r="AF87" s="321"/>
      <c r="AG87" s="322" t="s">
        <v>216</v>
      </c>
      <c r="AH87" s="322" t="s">
        <v>216</v>
      </c>
      <c r="AI87" s="322" t="s">
        <v>278</v>
      </c>
      <c r="AJ87" s="322" t="s">
        <v>216</v>
      </c>
      <c r="AK87" s="322" t="s">
        <v>216</v>
      </c>
      <c r="AL87" s="322" t="s">
        <v>216</v>
      </c>
      <c r="AM87" s="322" t="s">
        <v>216</v>
      </c>
      <c r="AN87" s="321"/>
      <c r="AO87" s="321"/>
      <c r="AP87" s="322" t="s">
        <v>216</v>
      </c>
      <c r="AQ87" s="322" t="s">
        <v>216</v>
      </c>
      <c r="AR87" s="322" t="s">
        <v>216</v>
      </c>
    </row>
    <row r="88" spans="1:44" ht="15.75" customHeight="1" x14ac:dyDescent="0.25">
      <c r="A88" s="316">
        <v>44943</v>
      </c>
      <c r="B88" s="317" t="s">
        <v>718</v>
      </c>
      <c r="C88" s="317" t="s">
        <v>719</v>
      </c>
      <c r="D88" s="317" t="s">
        <v>206</v>
      </c>
      <c r="E88" s="317" t="s">
        <v>720</v>
      </c>
      <c r="F88" s="317" t="s">
        <v>721</v>
      </c>
      <c r="G88" s="317" t="s">
        <v>209</v>
      </c>
      <c r="H88" s="317" t="s">
        <v>722</v>
      </c>
      <c r="I88" s="316">
        <v>44970</v>
      </c>
      <c r="J88" s="318" t="s">
        <v>251</v>
      </c>
      <c r="K88" s="318" t="s">
        <v>723</v>
      </c>
      <c r="L88" s="318" t="s">
        <v>216</v>
      </c>
      <c r="M88" s="318" t="s">
        <v>216</v>
      </c>
      <c r="N88" s="318" t="s">
        <v>216</v>
      </c>
      <c r="O88" s="318" t="s">
        <v>216</v>
      </c>
      <c r="P88" s="316">
        <v>44949</v>
      </c>
      <c r="Q88" s="331">
        <v>2000</v>
      </c>
      <c r="R88" s="317" t="s">
        <v>218</v>
      </c>
      <c r="S88" s="337">
        <v>0</v>
      </c>
      <c r="T88" s="317">
        <v>0</v>
      </c>
      <c r="U88" s="317"/>
      <c r="V88" s="317"/>
      <c r="W88" s="317"/>
      <c r="X88" s="320">
        <v>0</v>
      </c>
      <c r="Y88" s="317"/>
      <c r="Z88" s="317"/>
      <c r="AA88" s="317">
        <v>0</v>
      </c>
      <c r="AB88" s="317"/>
      <c r="AC88" s="317"/>
      <c r="AD88" s="317"/>
      <c r="AE88" s="318" t="s">
        <v>220</v>
      </c>
      <c r="AF88" s="321"/>
      <c r="AG88" s="322" t="s">
        <v>216</v>
      </c>
      <c r="AH88" s="322" t="s">
        <v>216</v>
      </c>
      <c r="AI88" s="322" t="s">
        <v>349</v>
      </c>
      <c r="AJ88" s="322" t="s">
        <v>216</v>
      </c>
      <c r="AK88" s="322" t="s">
        <v>216</v>
      </c>
      <c r="AL88" s="322" t="s">
        <v>216</v>
      </c>
      <c r="AM88" s="322" t="s">
        <v>216</v>
      </c>
      <c r="AN88" s="321"/>
      <c r="AO88" s="321"/>
      <c r="AP88" s="322" t="s">
        <v>216</v>
      </c>
      <c r="AQ88" s="322" t="s">
        <v>216</v>
      </c>
      <c r="AR88" s="322" t="s">
        <v>216</v>
      </c>
    </row>
    <row r="89" spans="1:44" ht="15.75" customHeight="1" x14ac:dyDescent="0.25">
      <c r="A89" s="316">
        <v>45008</v>
      </c>
      <c r="B89" s="317" t="s">
        <v>216</v>
      </c>
      <c r="C89" s="317" t="s">
        <v>724</v>
      </c>
      <c r="D89" s="317" t="s">
        <v>236</v>
      </c>
      <c r="E89" s="317" t="s">
        <v>725</v>
      </c>
      <c r="F89" s="317" t="s">
        <v>726</v>
      </c>
      <c r="G89" s="317" t="s">
        <v>209</v>
      </c>
      <c r="H89" s="317" t="s">
        <v>727</v>
      </c>
      <c r="I89" s="316">
        <v>45048</v>
      </c>
      <c r="J89" s="318" t="s">
        <v>251</v>
      </c>
      <c r="K89" s="318" t="s">
        <v>613</v>
      </c>
      <c r="L89" s="318" t="s">
        <v>216</v>
      </c>
      <c r="M89" s="318" t="s">
        <v>216</v>
      </c>
      <c r="N89" s="318" t="s">
        <v>216</v>
      </c>
      <c r="O89" s="318" t="s">
        <v>216</v>
      </c>
      <c r="P89" s="316">
        <v>45055</v>
      </c>
      <c r="Q89" s="331">
        <v>3230</v>
      </c>
      <c r="R89" s="317" t="s">
        <v>218</v>
      </c>
      <c r="S89" s="337">
        <v>0</v>
      </c>
      <c r="T89" s="317">
        <v>0</v>
      </c>
      <c r="U89" s="317"/>
      <c r="V89" s="317"/>
      <c r="W89" s="317"/>
      <c r="X89" s="320">
        <v>0</v>
      </c>
      <c r="Y89" s="317"/>
      <c r="Z89" s="317"/>
      <c r="AA89" s="317">
        <v>0</v>
      </c>
      <c r="AB89" s="317"/>
      <c r="AC89" s="317"/>
      <c r="AD89" s="317"/>
      <c r="AE89" s="318" t="s">
        <v>220</v>
      </c>
      <c r="AF89" s="321"/>
      <c r="AG89" s="322" t="s">
        <v>216</v>
      </c>
      <c r="AH89" s="322" t="s">
        <v>216</v>
      </c>
      <c r="AI89" s="322" t="s">
        <v>244</v>
      </c>
      <c r="AJ89" s="322" t="s">
        <v>216</v>
      </c>
      <c r="AK89" s="322" t="s">
        <v>216</v>
      </c>
      <c r="AL89" s="322" t="s">
        <v>216</v>
      </c>
      <c r="AM89" s="322" t="s">
        <v>216</v>
      </c>
      <c r="AN89" s="321"/>
      <c r="AO89" s="321"/>
      <c r="AP89" s="322" t="s">
        <v>216</v>
      </c>
      <c r="AQ89" s="322" t="s">
        <v>216</v>
      </c>
      <c r="AR89" s="322" t="s">
        <v>216</v>
      </c>
    </row>
    <row r="90" spans="1:44" ht="15.75" customHeight="1" x14ac:dyDescent="0.25">
      <c r="A90" s="316">
        <v>44983</v>
      </c>
      <c r="B90" s="317" t="s">
        <v>216</v>
      </c>
      <c r="C90" s="317" t="s">
        <v>728</v>
      </c>
      <c r="D90" s="317" t="s">
        <v>236</v>
      </c>
      <c r="E90" s="317" t="s">
        <v>729</v>
      </c>
      <c r="F90" s="317" t="s">
        <v>730</v>
      </c>
      <c r="G90" s="317" t="s">
        <v>209</v>
      </c>
      <c r="H90" s="317" t="s">
        <v>731</v>
      </c>
      <c r="I90" s="316">
        <v>45008</v>
      </c>
      <c r="J90" s="318" t="s">
        <v>251</v>
      </c>
      <c r="K90" s="318" t="s">
        <v>613</v>
      </c>
      <c r="L90" s="318" t="s">
        <v>216</v>
      </c>
      <c r="M90" s="318" t="s">
        <v>216</v>
      </c>
      <c r="N90" s="318" t="s">
        <v>216</v>
      </c>
      <c r="O90" s="318" t="s">
        <v>216</v>
      </c>
      <c r="P90" s="316">
        <v>44991</v>
      </c>
      <c r="Q90" s="331">
        <v>2790</v>
      </c>
      <c r="R90" s="317" t="s">
        <v>218</v>
      </c>
      <c r="S90" s="337">
        <v>0</v>
      </c>
      <c r="T90" s="317">
        <v>0</v>
      </c>
      <c r="U90" s="317"/>
      <c r="V90" s="317"/>
      <c r="W90" s="317"/>
      <c r="X90" s="320">
        <v>0</v>
      </c>
      <c r="Y90" s="317"/>
      <c r="Z90" s="317"/>
      <c r="AA90" s="317">
        <v>0</v>
      </c>
      <c r="AB90" s="317"/>
      <c r="AC90" s="317"/>
      <c r="AD90" s="317"/>
      <c r="AE90" s="318" t="s">
        <v>220</v>
      </c>
      <c r="AF90" s="321"/>
      <c r="AG90" s="322" t="s">
        <v>216</v>
      </c>
      <c r="AH90" s="322" t="s">
        <v>216</v>
      </c>
      <c r="AI90" s="322" t="s">
        <v>244</v>
      </c>
      <c r="AJ90" s="322" t="s">
        <v>216</v>
      </c>
      <c r="AK90" s="322" t="s">
        <v>216</v>
      </c>
      <c r="AL90" s="322" t="s">
        <v>216</v>
      </c>
      <c r="AM90" s="322" t="s">
        <v>216</v>
      </c>
      <c r="AN90" s="321"/>
      <c r="AO90" s="321"/>
      <c r="AP90" s="322" t="s">
        <v>216</v>
      </c>
      <c r="AQ90" s="322" t="s">
        <v>216</v>
      </c>
      <c r="AR90" s="322" t="s">
        <v>216</v>
      </c>
    </row>
    <row r="91" spans="1:44" ht="15.75" customHeight="1" x14ac:dyDescent="0.25">
      <c r="A91" s="316">
        <v>45016</v>
      </c>
      <c r="B91" s="317" t="s">
        <v>216</v>
      </c>
      <c r="C91" s="317" t="s">
        <v>732</v>
      </c>
      <c r="D91" s="317" t="s">
        <v>274</v>
      </c>
      <c r="E91" s="317" t="s">
        <v>733</v>
      </c>
      <c r="F91" s="317" t="s">
        <v>734</v>
      </c>
      <c r="G91" s="317" t="s">
        <v>209</v>
      </c>
      <c r="H91" s="317" t="s">
        <v>735</v>
      </c>
      <c r="I91" s="316">
        <v>45050</v>
      </c>
      <c r="J91" s="318" t="s">
        <v>251</v>
      </c>
      <c r="K91" s="318" t="s">
        <v>736</v>
      </c>
      <c r="L91" s="318" t="s">
        <v>216</v>
      </c>
      <c r="M91" s="318" t="s">
        <v>216</v>
      </c>
      <c r="N91" s="318" t="s">
        <v>216</v>
      </c>
      <c r="O91" s="318" t="s">
        <v>216</v>
      </c>
      <c r="P91" s="316">
        <v>45029</v>
      </c>
      <c r="Q91" s="331">
        <v>2428</v>
      </c>
      <c r="R91" s="317" t="s">
        <v>407</v>
      </c>
      <c r="S91" s="337">
        <v>0</v>
      </c>
      <c r="T91" s="317">
        <v>0</v>
      </c>
      <c r="U91" s="317"/>
      <c r="V91" s="317"/>
      <c r="W91" s="317"/>
      <c r="X91" s="320">
        <v>0</v>
      </c>
      <c r="Y91" s="317"/>
      <c r="Z91" s="317"/>
      <c r="AA91" s="317">
        <v>0</v>
      </c>
      <c r="AB91" s="317"/>
      <c r="AC91" s="317"/>
      <c r="AD91" s="317"/>
      <c r="AE91" s="318" t="s">
        <v>220</v>
      </c>
      <c r="AF91" s="321"/>
      <c r="AG91" s="322" t="s">
        <v>216</v>
      </c>
      <c r="AH91" s="322" t="s">
        <v>216</v>
      </c>
      <c r="AI91" s="322" t="s">
        <v>614</v>
      </c>
      <c r="AJ91" s="322" t="s">
        <v>216</v>
      </c>
      <c r="AK91" s="322" t="s">
        <v>216</v>
      </c>
      <c r="AL91" s="322" t="s">
        <v>216</v>
      </c>
      <c r="AM91" s="322" t="s">
        <v>216</v>
      </c>
      <c r="AN91" s="321"/>
      <c r="AO91" s="321"/>
      <c r="AP91" s="322" t="s">
        <v>216</v>
      </c>
      <c r="AQ91" s="322" t="s">
        <v>216</v>
      </c>
      <c r="AR91" s="322" t="s">
        <v>216</v>
      </c>
    </row>
    <row r="92" spans="1:44" ht="15.75" customHeight="1" x14ac:dyDescent="0.25">
      <c r="A92" s="316">
        <v>44914</v>
      </c>
      <c r="B92" s="317" t="s">
        <v>216</v>
      </c>
      <c r="C92" s="317" t="s">
        <v>737</v>
      </c>
      <c r="D92" s="317" t="s">
        <v>206</v>
      </c>
      <c r="E92" s="317" t="s">
        <v>532</v>
      </c>
      <c r="F92" s="317" t="s">
        <v>533</v>
      </c>
      <c r="G92" s="317" t="s">
        <v>209</v>
      </c>
      <c r="H92" s="317" t="s">
        <v>738</v>
      </c>
      <c r="I92" s="316">
        <v>44946</v>
      </c>
      <c r="J92" s="318" t="s">
        <v>271</v>
      </c>
      <c r="K92" s="318" t="s">
        <v>739</v>
      </c>
      <c r="L92" s="318" t="s">
        <v>216</v>
      </c>
      <c r="M92" s="318" t="s">
        <v>216</v>
      </c>
      <c r="N92" s="318" t="s">
        <v>216</v>
      </c>
      <c r="O92" s="318" t="s">
        <v>216</v>
      </c>
      <c r="P92" s="316">
        <v>44938</v>
      </c>
      <c r="Q92" s="331">
        <v>2500</v>
      </c>
      <c r="R92" s="317" t="s">
        <v>218</v>
      </c>
      <c r="S92" s="337">
        <v>0</v>
      </c>
      <c r="T92" s="317">
        <v>0</v>
      </c>
      <c r="U92" s="317"/>
      <c r="V92" s="317"/>
      <c r="W92" s="317"/>
      <c r="X92" s="320">
        <v>0</v>
      </c>
      <c r="Y92" s="317"/>
      <c r="Z92" s="317"/>
      <c r="AA92" s="317">
        <v>0</v>
      </c>
      <c r="AB92" s="317"/>
      <c r="AC92" s="317"/>
      <c r="AD92" s="317"/>
      <c r="AE92" s="318" t="s">
        <v>220</v>
      </c>
      <c r="AF92" s="321"/>
      <c r="AG92" s="322" t="s">
        <v>216</v>
      </c>
      <c r="AH92" s="322" t="s">
        <v>216</v>
      </c>
      <c r="AI92" s="322" t="s">
        <v>349</v>
      </c>
      <c r="AJ92" s="322" t="s">
        <v>216</v>
      </c>
      <c r="AK92" s="322" t="s">
        <v>216</v>
      </c>
      <c r="AL92" s="322" t="s">
        <v>216</v>
      </c>
      <c r="AM92" s="322" t="s">
        <v>216</v>
      </c>
      <c r="AN92" s="321"/>
      <c r="AO92" s="321"/>
      <c r="AP92" s="322" t="s">
        <v>216</v>
      </c>
      <c r="AQ92" s="322" t="s">
        <v>216</v>
      </c>
      <c r="AR92" s="322" t="s">
        <v>216</v>
      </c>
    </row>
    <row r="93" spans="1:44" ht="15.75" customHeight="1" x14ac:dyDescent="0.25">
      <c r="A93" s="316">
        <v>44968</v>
      </c>
      <c r="B93" s="317" t="s">
        <v>216</v>
      </c>
      <c r="C93" s="317" t="s">
        <v>740</v>
      </c>
      <c r="D93" s="317" t="s">
        <v>274</v>
      </c>
      <c r="E93" s="317" t="s">
        <v>741</v>
      </c>
      <c r="F93" s="317" t="s">
        <v>296</v>
      </c>
      <c r="G93" s="317" t="s">
        <v>209</v>
      </c>
      <c r="H93" s="317" t="s">
        <v>742</v>
      </c>
      <c r="I93" s="316">
        <v>44988</v>
      </c>
      <c r="J93" s="318" t="s">
        <v>251</v>
      </c>
      <c r="K93" s="318" t="s">
        <v>743</v>
      </c>
      <c r="L93" s="318" t="s">
        <v>216</v>
      </c>
      <c r="M93" s="318" t="s">
        <v>216</v>
      </c>
      <c r="N93" s="318" t="s">
        <v>216</v>
      </c>
      <c r="O93" s="318" t="s">
        <v>216</v>
      </c>
      <c r="P93" s="316"/>
      <c r="Q93" s="317" t="s">
        <v>216</v>
      </c>
      <c r="R93" s="317" t="s">
        <v>216</v>
      </c>
      <c r="S93" s="337">
        <v>0</v>
      </c>
      <c r="T93" s="317">
        <v>0</v>
      </c>
      <c r="U93" s="317"/>
      <c r="V93" s="317"/>
      <c r="W93" s="317"/>
      <c r="X93" s="320">
        <v>0</v>
      </c>
      <c r="Y93" s="317"/>
      <c r="Z93" s="317"/>
      <c r="AA93" s="317">
        <v>0</v>
      </c>
      <c r="AB93" s="317"/>
      <c r="AC93" s="317"/>
      <c r="AD93" s="317"/>
      <c r="AE93" s="318" t="s">
        <v>220</v>
      </c>
      <c r="AF93" s="321"/>
      <c r="AG93" s="322" t="s">
        <v>216</v>
      </c>
      <c r="AH93" s="322" t="s">
        <v>216</v>
      </c>
      <c r="AI93" s="322" t="s">
        <v>216</v>
      </c>
      <c r="AJ93" s="322" t="s">
        <v>216</v>
      </c>
      <c r="AK93" s="322" t="s">
        <v>216</v>
      </c>
      <c r="AL93" s="322" t="s">
        <v>216</v>
      </c>
      <c r="AM93" s="322" t="s">
        <v>216</v>
      </c>
      <c r="AN93" s="321"/>
      <c r="AO93" s="321"/>
      <c r="AP93" s="322" t="s">
        <v>216</v>
      </c>
      <c r="AQ93" s="322" t="s">
        <v>216</v>
      </c>
      <c r="AR93" s="322" t="s">
        <v>216</v>
      </c>
    </row>
    <row r="94" spans="1:44" ht="15.75" customHeight="1" x14ac:dyDescent="0.25">
      <c r="A94" s="316">
        <v>44901</v>
      </c>
      <c r="B94" s="317" t="s">
        <v>216</v>
      </c>
      <c r="C94" s="317" t="s">
        <v>744</v>
      </c>
      <c r="D94" s="317" t="s">
        <v>507</v>
      </c>
      <c r="E94" s="317" t="s">
        <v>745</v>
      </c>
      <c r="F94" s="317" t="s">
        <v>746</v>
      </c>
      <c r="G94" s="317" t="s">
        <v>209</v>
      </c>
      <c r="H94" s="317" t="s">
        <v>747</v>
      </c>
      <c r="I94" s="316">
        <v>44901</v>
      </c>
      <c r="J94" s="318" t="s">
        <v>251</v>
      </c>
      <c r="K94" s="318" t="s">
        <v>748</v>
      </c>
      <c r="L94" s="318" t="s">
        <v>251</v>
      </c>
      <c r="M94" s="318" t="s">
        <v>749</v>
      </c>
      <c r="N94" s="318" t="s">
        <v>216</v>
      </c>
      <c r="O94" s="318" t="s">
        <v>216</v>
      </c>
      <c r="P94" s="316"/>
      <c r="Q94" s="331">
        <v>2500</v>
      </c>
      <c r="R94" s="317" t="s">
        <v>218</v>
      </c>
      <c r="S94" s="337">
        <v>0</v>
      </c>
      <c r="T94" s="317">
        <v>0</v>
      </c>
      <c r="U94" s="317"/>
      <c r="V94" s="317"/>
      <c r="W94" s="317"/>
      <c r="X94" s="320">
        <v>0</v>
      </c>
      <c r="Y94" s="317"/>
      <c r="Z94" s="317"/>
      <c r="AA94" s="317">
        <v>0</v>
      </c>
      <c r="AB94" s="317"/>
      <c r="AC94" s="317"/>
      <c r="AD94" s="317"/>
      <c r="AE94" s="318" t="s">
        <v>220</v>
      </c>
      <c r="AF94" s="321"/>
      <c r="AG94" s="322" t="s">
        <v>216</v>
      </c>
      <c r="AH94" s="322" t="s">
        <v>216</v>
      </c>
      <c r="AI94" s="322" t="s">
        <v>512</v>
      </c>
      <c r="AJ94" s="322" t="s">
        <v>216</v>
      </c>
      <c r="AK94" s="322" t="s">
        <v>216</v>
      </c>
      <c r="AL94" s="322" t="s">
        <v>216</v>
      </c>
      <c r="AM94" s="322" t="s">
        <v>216</v>
      </c>
      <c r="AN94" s="321"/>
      <c r="AO94" s="321"/>
      <c r="AP94" s="322" t="s">
        <v>216</v>
      </c>
      <c r="AQ94" s="322" t="s">
        <v>216</v>
      </c>
      <c r="AR94" s="322" t="s">
        <v>216</v>
      </c>
    </row>
    <row r="95" spans="1:44" ht="15.75" customHeight="1" x14ac:dyDescent="0.25">
      <c r="A95" s="316">
        <v>44771</v>
      </c>
      <c r="B95" s="317" t="s">
        <v>216</v>
      </c>
      <c r="C95" s="317" t="s">
        <v>750</v>
      </c>
      <c r="D95" s="317" t="s">
        <v>331</v>
      </c>
      <c r="E95" s="317" t="s">
        <v>751</v>
      </c>
      <c r="F95" s="317" t="s">
        <v>752</v>
      </c>
      <c r="G95" s="317" t="s">
        <v>209</v>
      </c>
      <c r="H95" s="317" t="s">
        <v>753</v>
      </c>
      <c r="I95" s="316">
        <v>44797</v>
      </c>
      <c r="J95" s="318" t="s">
        <v>251</v>
      </c>
      <c r="K95" s="318" t="s">
        <v>754</v>
      </c>
      <c r="L95" s="318" t="s">
        <v>216</v>
      </c>
      <c r="M95" s="318" t="s">
        <v>216</v>
      </c>
      <c r="N95" s="318" t="s">
        <v>216</v>
      </c>
      <c r="O95" s="318" t="s">
        <v>216</v>
      </c>
      <c r="P95" s="316">
        <v>44783</v>
      </c>
      <c r="Q95" s="331">
        <v>2750</v>
      </c>
      <c r="R95" s="317" t="s">
        <v>218</v>
      </c>
      <c r="S95" s="337">
        <v>0</v>
      </c>
      <c r="T95" s="317">
        <v>0</v>
      </c>
      <c r="U95" s="317"/>
      <c r="V95" s="317"/>
      <c r="W95" s="317"/>
      <c r="X95" s="320">
        <v>0</v>
      </c>
      <c r="Y95" s="317"/>
      <c r="Z95" s="317"/>
      <c r="AA95" s="317">
        <v>0</v>
      </c>
      <c r="AB95" s="317"/>
      <c r="AC95" s="317"/>
      <c r="AD95" s="317"/>
      <c r="AE95" s="318" t="s">
        <v>220</v>
      </c>
      <c r="AF95" s="321"/>
      <c r="AG95" s="322" t="s">
        <v>216</v>
      </c>
      <c r="AH95" s="322" t="s">
        <v>216</v>
      </c>
      <c r="AI95" s="322" t="s">
        <v>336</v>
      </c>
      <c r="AJ95" s="322" t="s">
        <v>216</v>
      </c>
      <c r="AK95" s="322" t="s">
        <v>216</v>
      </c>
      <c r="AL95" s="322" t="s">
        <v>216</v>
      </c>
      <c r="AM95" s="322" t="s">
        <v>216</v>
      </c>
      <c r="AN95" s="321"/>
      <c r="AO95" s="321"/>
      <c r="AP95" s="322" t="s">
        <v>216</v>
      </c>
      <c r="AQ95" s="322" t="s">
        <v>216</v>
      </c>
      <c r="AR95" s="322" t="s">
        <v>216</v>
      </c>
    </row>
    <row r="96" spans="1:44" ht="15.75" customHeight="1" x14ac:dyDescent="0.25">
      <c r="A96" s="316">
        <v>44720</v>
      </c>
      <c r="B96" s="317" t="s">
        <v>755</v>
      </c>
      <c r="C96" s="317" t="s">
        <v>756</v>
      </c>
      <c r="D96" s="317" t="s">
        <v>300</v>
      </c>
      <c r="E96" s="317" t="s">
        <v>757</v>
      </c>
      <c r="F96" s="317" t="s">
        <v>758</v>
      </c>
      <c r="G96" s="317" t="s">
        <v>209</v>
      </c>
      <c r="H96" s="317" t="s">
        <v>759</v>
      </c>
      <c r="I96" s="316">
        <v>44754</v>
      </c>
      <c r="J96" s="318" t="s">
        <v>251</v>
      </c>
      <c r="K96" s="318" t="s">
        <v>216</v>
      </c>
      <c r="L96" s="318" t="s">
        <v>229</v>
      </c>
      <c r="M96" s="318" t="s">
        <v>216</v>
      </c>
      <c r="N96" s="318" t="s">
        <v>216</v>
      </c>
      <c r="O96" s="318" t="s">
        <v>216</v>
      </c>
      <c r="P96" s="316">
        <v>44720</v>
      </c>
      <c r="Q96" s="331">
        <v>2750</v>
      </c>
      <c r="R96" s="317" t="s">
        <v>218</v>
      </c>
      <c r="S96" s="337">
        <v>2750</v>
      </c>
      <c r="T96" s="317">
        <v>0</v>
      </c>
      <c r="U96" s="317"/>
      <c r="V96" s="317"/>
      <c r="W96" s="317"/>
      <c r="X96" s="320">
        <v>0</v>
      </c>
      <c r="Y96" s="317"/>
      <c r="Z96" s="317"/>
      <c r="AA96" s="317">
        <v>0</v>
      </c>
      <c r="AB96" s="317"/>
      <c r="AC96" s="317"/>
      <c r="AD96" s="317"/>
      <c r="AE96" s="318" t="s">
        <v>220</v>
      </c>
      <c r="AF96" s="321"/>
      <c r="AG96" s="322" t="s">
        <v>216</v>
      </c>
      <c r="AH96" s="322" t="s">
        <v>216</v>
      </c>
      <c r="AI96" s="322" t="s">
        <v>760</v>
      </c>
      <c r="AJ96" s="322" t="s">
        <v>216</v>
      </c>
      <c r="AK96" s="322" t="s">
        <v>216</v>
      </c>
      <c r="AL96" s="322" t="s">
        <v>216</v>
      </c>
      <c r="AM96" s="322" t="s">
        <v>216</v>
      </c>
      <c r="AN96" s="321"/>
      <c r="AO96" s="321"/>
      <c r="AP96" s="322" t="s">
        <v>216</v>
      </c>
      <c r="AQ96" s="322" t="s">
        <v>216</v>
      </c>
      <c r="AR96" s="322" t="s">
        <v>216</v>
      </c>
    </row>
    <row r="97" spans="1:44" ht="15.75" customHeight="1" x14ac:dyDescent="0.25">
      <c r="A97" s="316">
        <v>44778</v>
      </c>
      <c r="B97" s="317" t="s">
        <v>216</v>
      </c>
      <c r="C97" s="317" t="s">
        <v>761</v>
      </c>
      <c r="D97" s="317" t="s">
        <v>206</v>
      </c>
      <c r="E97" s="317" t="s">
        <v>762</v>
      </c>
      <c r="F97" s="317" t="s">
        <v>763</v>
      </c>
      <c r="G97" s="317" t="s">
        <v>209</v>
      </c>
      <c r="H97" s="317" t="s">
        <v>764</v>
      </c>
      <c r="I97" s="316">
        <v>44798</v>
      </c>
      <c r="J97" s="318" t="s">
        <v>240</v>
      </c>
      <c r="K97" s="318" t="s">
        <v>765</v>
      </c>
      <c r="L97" s="318" t="s">
        <v>413</v>
      </c>
      <c r="M97" s="318" t="s">
        <v>766</v>
      </c>
      <c r="N97" s="318" t="s">
        <v>216</v>
      </c>
      <c r="O97" s="318" t="s">
        <v>216</v>
      </c>
      <c r="P97" s="316">
        <v>44799</v>
      </c>
      <c r="Q97" s="344">
        <v>2533</v>
      </c>
      <c r="R97" s="317" t="s">
        <v>218</v>
      </c>
      <c r="S97" s="337">
        <v>0</v>
      </c>
      <c r="T97" s="317">
        <v>0</v>
      </c>
      <c r="U97" s="317"/>
      <c r="V97" s="317"/>
      <c r="W97" s="317"/>
      <c r="X97" s="320">
        <v>0</v>
      </c>
      <c r="Y97" s="317"/>
      <c r="Z97" s="317"/>
      <c r="AA97" s="317">
        <v>0</v>
      </c>
      <c r="AB97" s="317"/>
      <c r="AC97" s="317"/>
      <c r="AD97" s="317"/>
      <c r="AE97" s="318" t="s">
        <v>220</v>
      </c>
      <c r="AF97" s="321"/>
      <c r="AG97" s="322" t="s">
        <v>767</v>
      </c>
      <c r="AH97" s="322" t="s">
        <v>216</v>
      </c>
      <c r="AI97" s="322" t="s">
        <v>349</v>
      </c>
      <c r="AJ97" s="322" t="s">
        <v>216</v>
      </c>
      <c r="AK97" s="322" t="s">
        <v>216</v>
      </c>
      <c r="AL97" s="322" t="s">
        <v>216</v>
      </c>
      <c r="AM97" s="322" t="s">
        <v>216</v>
      </c>
      <c r="AN97" s="321"/>
      <c r="AO97" s="321"/>
      <c r="AP97" s="322" t="s">
        <v>216</v>
      </c>
      <c r="AQ97" s="322" t="s">
        <v>216</v>
      </c>
      <c r="AR97" s="322" t="s">
        <v>216</v>
      </c>
    </row>
    <row r="98" spans="1:44" ht="15.75" customHeight="1" x14ac:dyDescent="0.25">
      <c r="A98" s="316">
        <v>44984</v>
      </c>
      <c r="B98" s="317" t="s">
        <v>216</v>
      </c>
      <c r="C98" s="317" t="s">
        <v>768</v>
      </c>
      <c r="D98" s="317" t="s">
        <v>331</v>
      </c>
      <c r="E98" s="317" t="s">
        <v>769</v>
      </c>
      <c r="F98" s="317" t="s">
        <v>770</v>
      </c>
      <c r="G98" s="317" t="s">
        <v>209</v>
      </c>
      <c r="H98" s="317" t="s">
        <v>771</v>
      </c>
      <c r="I98" s="316">
        <v>45008</v>
      </c>
      <c r="J98" s="318" t="s">
        <v>271</v>
      </c>
      <c r="K98" s="318" t="s">
        <v>772</v>
      </c>
      <c r="L98" s="318" t="s">
        <v>216</v>
      </c>
      <c r="M98" s="318" t="s">
        <v>216</v>
      </c>
      <c r="N98" s="318" t="s">
        <v>216</v>
      </c>
      <c r="O98" s="318" t="s">
        <v>216</v>
      </c>
      <c r="P98" s="316">
        <v>44999</v>
      </c>
      <c r="Q98" s="331">
        <v>2750</v>
      </c>
      <c r="R98" s="317" t="s">
        <v>218</v>
      </c>
      <c r="S98" s="337">
        <v>0</v>
      </c>
      <c r="T98" s="317">
        <v>0</v>
      </c>
      <c r="U98" s="317"/>
      <c r="V98" s="317"/>
      <c r="W98" s="317"/>
      <c r="X98" s="320">
        <v>0</v>
      </c>
      <c r="Y98" s="317"/>
      <c r="Z98" s="317"/>
      <c r="AA98" s="317">
        <v>0</v>
      </c>
      <c r="AB98" s="317"/>
      <c r="AC98" s="317"/>
      <c r="AD98" s="317"/>
      <c r="AE98" s="318" t="s">
        <v>220</v>
      </c>
      <c r="AF98" s="321"/>
      <c r="AG98" s="322" t="s">
        <v>216</v>
      </c>
      <c r="AH98" s="322" t="s">
        <v>216</v>
      </c>
      <c r="AI98" s="322" t="s">
        <v>773</v>
      </c>
      <c r="AJ98" s="322" t="s">
        <v>216</v>
      </c>
      <c r="AK98" s="322" t="s">
        <v>216</v>
      </c>
      <c r="AL98" s="322" t="s">
        <v>216</v>
      </c>
      <c r="AM98" s="322" t="s">
        <v>216</v>
      </c>
      <c r="AN98" s="321"/>
      <c r="AO98" s="321"/>
      <c r="AP98" s="322" t="s">
        <v>216</v>
      </c>
      <c r="AQ98" s="322" t="s">
        <v>216</v>
      </c>
      <c r="AR98" s="322" t="s">
        <v>216</v>
      </c>
    </row>
    <row r="99" spans="1:44" ht="15.75" customHeight="1" x14ac:dyDescent="0.25">
      <c r="A99" s="316">
        <v>44982</v>
      </c>
      <c r="B99" s="317" t="s">
        <v>216</v>
      </c>
      <c r="C99" s="317" t="s">
        <v>774</v>
      </c>
      <c r="D99" s="317" t="s">
        <v>236</v>
      </c>
      <c r="E99" s="317" t="s">
        <v>775</v>
      </c>
      <c r="F99" s="317" t="s">
        <v>776</v>
      </c>
      <c r="G99" s="317" t="s">
        <v>209</v>
      </c>
      <c r="H99" s="317" t="s">
        <v>777</v>
      </c>
      <c r="I99" s="316">
        <v>45063</v>
      </c>
      <c r="J99" s="318" t="s">
        <v>271</v>
      </c>
      <c r="K99" s="318" t="s">
        <v>778</v>
      </c>
      <c r="L99" s="318" t="s">
        <v>216</v>
      </c>
      <c r="M99" s="318" t="s">
        <v>216</v>
      </c>
      <c r="N99" s="318" t="s">
        <v>216</v>
      </c>
      <c r="O99" s="318" t="s">
        <v>216</v>
      </c>
      <c r="P99" s="316">
        <v>44993</v>
      </c>
      <c r="Q99" s="331">
        <v>2190</v>
      </c>
      <c r="R99" s="317" t="s">
        <v>218</v>
      </c>
      <c r="S99" s="337">
        <v>0</v>
      </c>
      <c r="T99" s="317">
        <v>0</v>
      </c>
      <c r="U99" s="317"/>
      <c r="V99" s="317"/>
      <c r="W99" s="317"/>
      <c r="X99" s="320">
        <v>0</v>
      </c>
      <c r="Y99" s="317"/>
      <c r="Z99" s="317"/>
      <c r="AA99" s="317">
        <v>0</v>
      </c>
      <c r="AB99" s="317"/>
      <c r="AC99" s="317"/>
      <c r="AD99" s="317"/>
      <c r="AE99" s="318" t="s">
        <v>220</v>
      </c>
      <c r="AF99" s="321"/>
      <c r="AG99" s="322" t="s">
        <v>216</v>
      </c>
      <c r="AH99" s="322" t="s">
        <v>216</v>
      </c>
      <c r="AI99" s="322" t="s">
        <v>244</v>
      </c>
      <c r="AJ99" s="322" t="s">
        <v>216</v>
      </c>
      <c r="AK99" s="322" t="s">
        <v>216</v>
      </c>
      <c r="AL99" s="322" t="s">
        <v>216</v>
      </c>
      <c r="AM99" s="322" t="s">
        <v>216</v>
      </c>
      <c r="AN99" s="321"/>
      <c r="AO99" s="321"/>
      <c r="AP99" s="322" t="s">
        <v>216</v>
      </c>
      <c r="AQ99" s="322" t="s">
        <v>216</v>
      </c>
      <c r="AR99" s="322" t="s">
        <v>216</v>
      </c>
    </row>
    <row r="100" spans="1:44" ht="15.75" customHeight="1" x14ac:dyDescent="0.25">
      <c r="A100" s="316">
        <v>44698</v>
      </c>
      <c r="B100" s="317" t="s">
        <v>216</v>
      </c>
      <c r="C100" s="317" t="s">
        <v>779</v>
      </c>
      <c r="D100" s="317" t="s">
        <v>258</v>
      </c>
      <c r="E100" s="317" t="s">
        <v>433</v>
      </c>
      <c r="F100" s="317" t="s">
        <v>434</v>
      </c>
      <c r="G100" s="317" t="s">
        <v>209</v>
      </c>
      <c r="H100" s="317" t="s">
        <v>780</v>
      </c>
      <c r="I100" s="316">
        <v>44743</v>
      </c>
      <c r="J100" s="318" t="s">
        <v>251</v>
      </c>
      <c r="K100" s="318" t="s">
        <v>622</v>
      </c>
      <c r="L100" s="318" t="s">
        <v>216</v>
      </c>
      <c r="M100" s="318" t="s">
        <v>216</v>
      </c>
      <c r="N100" s="318" t="s">
        <v>216</v>
      </c>
      <c r="O100" s="318" t="s">
        <v>216</v>
      </c>
      <c r="P100" s="316">
        <v>44704</v>
      </c>
      <c r="Q100" s="331">
        <v>2045</v>
      </c>
      <c r="R100" s="317" t="s">
        <v>218</v>
      </c>
      <c r="S100" s="337">
        <v>0</v>
      </c>
      <c r="T100" s="317">
        <v>0</v>
      </c>
      <c r="U100" s="317"/>
      <c r="V100" s="317"/>
      <c r="W100" s="317"/>
      <c r="X100" s="320">
        <v>0</v>
      </c>
      <c r="Y100" s="317"/>
      <c r="Z100" s="317"/>
      <c r="AA100" s="317">
        <v>0</v>
      </c>
      <c r="AB100" s="317"/>
      <c r="AC100" s="317"/>
      <c r="AD100" s="317"/>
      <c r="AE100" s="318" t="s">
        <v>220</v>
      </c>
      <c r="AF100" s="321"/>
      <c r="AG100" s="322" t="s">
        <v>216</v>
      </c>
      <c r="AH100" s="322" t="s">
        <v>216</v>
      </c>
      <c r="AI100" s="322" t="s">
        <v>264</v>
      </c>
      <c r="AJ100" s="322" t="s">
        <v>216</v>
      </c>
      <c r="AK100" s="322" t="s">
        <v>216</v>
      </c>
      <c r="AL100" s="322" t="s">
        <v>216</v>
      </c>
      <c r="AM100" s="322" t="s">
        <v>216</v>
      </c>
      <c r="AN100" s="321"/>
      <c r="AO100" s="321"/>
      <c r="AP100" s="322" t="s">
        <v>216</v>
      </c>
      <c r="AQ100" s="322" t="s">
        <v>216</v>
      </c>
      <c r="AR100" s="322" t="s">
        <v>216</v>
      </c>
    </row>
    <row r="101" spans="1:44" ht="15.75" customHeight="1" x14ac:dyDescent="0.25">
      <c r="A101" s="316">
        <v>44849</v>
      </c>
      <c r="B101" s="317" t="s">
        <v>216</v>
      </c>
      <c r="C101" s="317" t="s">
        <v>781</v>
      </c>
      <c r="D101" s="317" t="s">
        <v>236</v>
      </c>
      <c r="E101" s="317" t="s">
        <v>782</v>
      </c>
      <c r="F101" s="317" t="s">
        <v>783</v>
      </c>
      <c r="G101" s="317" t="s">
        <v>209</v>
      </c>
      <c r="H101" s="317" t="s">
        <v>784</v>
      </c>
      <c r="I101" s="316">
        <v>44854</v>
      </c>
      <c r="J101" s="318" t="s">
        <v>240</v>
      </c>
      <c r="K101" s="318" t="s">
        <v>785</v>
      </c>
      <c r="L101" s="318" t="s">
        <v>216</v>
      </c>
      <c r="M101" s="318" t="s">
        <v>216</v>
      </c>
      <c r="N101" s="318" t="s">
        <v>216</v>
      </c>
      <c r="O101" s="318" t="s">
        <v>216</v>
      </c>
      <c r="P101" s="316">
        <v>44854</v>
      </c>
      <c r="Q101" s="343">
        <v>3550</v>
      </c>
      <c r="R101" s="317" t="s">
        <v>218</v>
      </c>
      <c r="S101" s="337">
        <v>0</v>
      </c>
      <c r="T101" s="317">
        <v>0</v>
      </c>
      <c r="U101" s="317"/>
      <c r="V101" s="317"/>
      <c r="W101" s="317"/>
      <c r="X101" s="320">
        <v>0</v>
      </c>
      <c r="Y101" s="317"/>
      <c r="Z101" s="317"/>
      <c r="AA101" s="317">
        <v>0</v>
      </c>
      <c r="AB101" s="317"/>
      <c r="AC101" s="317"/>
      <c r="AD101" s="317"/>
      <c r="AE101" s="318" t="s">
        <v>220</v>
      </c>
      <c r="AF101" s="321"/>
      <c r="AG101" s="322" t="s">
        <v>216</v>
      </c>
      <c r="AH101" s="322" t="s">
        <v>216</v>
      </c>
      <c r="AI101" s="322" t="s">
        <v>286</v>
      </c>
      <c r="AJ101" s="322" t="s">
        <v>216</v>
      </c>
      <c r="AK101" s="322" t="s">
        <v>216</v>
      </c>
      <c r="AL101" s="322" t="s">
        <v>216</v>
      </c>
      <c r="AM101" s="322" t="s">
        <v>216</v>
      </c>
      <c r="AN101" s="321"/>
      <c r="AO101" s="321"/>
      <c r="AP101" s="322" t="s">
        <v>216</v>
      </c>
      <c r="AQ101" s="322" t="s">
        <v>216</v>
      </c>
      <c r="AR101" s="322" t="s">
        <v>216</v>
      </c>
    </row>
    <row r="102" spans="1:44" ht="15.75" customHeight="1" x14ac:dyDescent="0.25">
      <c r="A102" s="316">
        <v>44657</v>
      </c>
      <c r="B102" s="317" t="s">
        <v>216</v>
      </c>
      <c r="C102" s="317" t="s">
        <v>786</v>
      </c>
      <c r="D102" s="317" t="s">
        <v>274</v>
      </c>
      <c r="E102" s="317" t="s">
        <v>787</v>
      </c>
      <c r="F102" s="317" t="s">
        <v>788</v>
      </c>
      <c r="G102" s="317" t="s">
        <v>209</v>
      </c>
      <c r="H102" s="317" t="s">
        <v>789</v>
      </c>
      <c r="I102" s="316">
        <v>44779</v>
      </c>
      <c r="J102" s="318" t="s">
        <v>251</v>
      </c>
      <c r="K102" s="318" t="s">
        <v>790</v>
      </c>
      <c r="L102" s="318" t="s">
        <v>216</v>
      </c>
      <c r="M102" s="318" t="s">
        <v>216</v>
      </c>
      <c r="N102" s="318" t="s">
        <v>216</v>
      </c>
      <c r="O102" s="318" t="s">
        <v>216</v>
      </c>
      <c r="P102" s="316"/>
      <c r="Q102" s="331">
        <v>2090</v>
      </c>
      <c r="R102" s="317" t="s">
        <v>218</v>
      </c>
      <c r="S102" s="337">
        <v>0</v>
      </c>
      <c r="T102" s="317">
        <v>0</v>
      </c>
      <c r="U102" s="317"/>
      <c r="V102" s="317"/>
      <c r="W102" s="317"/>
      <c r="X102" s="320">
        <v>0</v>
      </c>
      <c r="Y102" s="317"/>
      <c r="Z102" s="317"/>
      <c r="AA102" s="317">
        <v>0</v>
      </c>
      <c r="AB102" s="317"/>
      <c r="AC102" s="317"/>
      <c r="AD102" s="317"/>
      <c r="AE102" s="318" t="s">
        <v>220</v>
      </c>
      <c r="AF102" s="321"/>
      <c r="AG102" s="322" t="s">
        <v>216</v>
      </c>
      <c r="AH102" s="322" t="s">
        <v>216</v>
      </c>
      <c r="AI102" s="322" t="s">
        <v>278</v>
      </c>
      <c r="AJ102" s="322" t="s">
        <v>216</v>
      </c>
      <c r="AK102" s="322" t="s">
        <v>216</v>
      </c>
      <c r="AL102" s="322" t="s">
        <v>216</v>
      </c>
      <c r="AM102" s="322" t="s">
        <v>216</v>
      </c>
      <c r="AN102" s="321"/>
      <c r="AO102" s="321"/>
      <c r="AP102" s="322" t="s">
        <v>216</v>
      </c>
      <c r="AQ102" s="322" t="s">
        <v>216</v>
      </c>
      <c r="AR102" s="322" t="s">
        <v>216</v>
      </c>
    </row>
    <row r="103" spans="1:44" ht="15.75" hidden="1" customHeight="1" x14ac:dyDescent="0.25">
      <c r="A103" s="301">
        <v>45055</v>
      </c>
      <c r="B103" s="285" t="s">
        <v>216</v>
      </c>
      <c r="C103" s="285" t="s">
        <v>791</v>
      </c>
      <c r="D103" s="286" t="s">
        <v>236</v>
      </c>
      <c r="E103" s="286" t="s">
        <v>792</v>
      </c>
      <c r="F103" s="286" t="s">
        <v>793</v>
      </c>
      <c r="G103" s="286" t="s">
        <v>209</v>
      </c>
      <c r="H103" s="285" t="s">
        <v>794</v>
      </c>
      <c r="I103" s="296"/>
      <c r="J103" s="291" t="s">
        <v>251</v>
      </c>
      <c r="K103" s="291" t="s">
        <v>795</v>
      </c>
      <c r="L103" s="291" t="s">
        <v>216</v>
      </c>
      <c r="M103" s="291" t="s">
        <v>216</v>
      </c>
      <c r="N103" s="291" t="s">
        <v>216</v>
      </c>
      <c r="O103" s="291" t="s">
        <v>216</v>
      </c>
      <c r="P103" s="296">
        <v>45062</v>
      </c>
      <c r="Q103" s="325">
        <v>2840</v>
      </c>
      <c r="R103" s="286" t="s">
        <v>218</v>
      </c>
      <c r="S103" s="287">
        <v>0</v>
      </c>
      <c r="T103" s="288">
        <v>0</v>
      </c>
      <c r="U103" s="289"/>
      <c r="V103" s="289"/>
      <c r="W103" s="289"/>
      <c r="X103" s="292">
        <v>0</v>
      </c>
      <c r="Y103" s="290"/>
      <c r="Z103" s="290"/>
      <c r="AA103" s="288">
        <v>0</v>
      </c>
      <c r="AB103" s="288"/>
      <c r="AC103" s="289"/>
      <c r="AD103" s="289"/>
      <c r="AE103" s="291" t="s">
        <v>220</v>
      </c>
      <c r="AF103" s="293"/>
      <c r="AG103" s="90" t="s">
        <v>216</v>
      </c>
      <c r="AH103" s="90" t="s">
        <v>216</v>
      </c>
      <c r="AI103" s="90" t="s">
        <v>244</v>
      </c>
      <c r="AJ103" s="90" t="s">
        <v>216</v>
      </c>
      <c r="AK103" s="90" t="s">
        <v>216</v>
      </c>
      <c r="AL103" s="90" t="s">
        <v>216</v>
      </c>
      <c r="AM103" s="90" t="s">
        <v>216</v>
      </c>
      <c r="AN103" s="293"/>
      <c r="AO103" s="293"/>
      <c r="AP103" s="90" t="s">
        <v>216</v>
      </c>
      <c r="AQ103" s="90" t="s">
        <v>216</v>
      </c>
      <c r="AR103" s="90" t="s">
        <v>216</v>
      </c>
    </row>
    <row r="104" spans="1:44" ht="15.75" customHeight="1" x14ac:dyDescent="0.25">
      <c r="A104" s="316">
        <v>44974</v>
      </c>
      <c r="B104" s="317" t="s">
        <v>796</v>
      </c>
      <c r="C104" s="317" t="s">
        <v>797</v>
      </c>
      <c r="D104" s="317" t="s">
        <v>274</v>
      </c>
      <c r="E104" s="317" t="s">
        <v>798</v>
      </c>
      <c r="F104" s="317" t="s">
        <v>799</v>
      </c>
      <c r="G104" s="317" t="s">
        <v>209</v>
      </c>
      <c r="H104" s="317" t="s">
        <v>800</v>
      </c>
      <c r="I104" s="316">
        <v>44981</v>
      </c>
      <c r="J104" s="318" t="s">
        <v>271</v>
      </c>
      <c r="K104" s="318" t="s">
        <v>589</v>
      </c>
      <c r="L104" s="318" t="s">
        <v>216</v>
      </c>
      <c r="M104" s="318" t="s">
        <v>216</v>
      </c>
      <c r="N104" s="318" t="s">
        <v>216</v>
      </c>
      <c r="O104" s="318" t="s">
        <v>216</v>
      </c>
      <c r="P104" s="316">
        <v>44979</v>
      </c>
      <c r="Q104" s="331">
        <v>2690</v>
      </c>
      <c r="R104" s="317" t="s">
        <v>218</v>
      </c>
      <c r="S104" s="337">
        <v>0</v>
      </c>
      <c r="T104" s="317">
        <v>0</v>
      </c>
      <c r="U104" s="317"/>
      <c r="V104" s="317"/>
      <c r="W104" s="317"/>
      <c r="X104" s="320">
        <v>0</v>
      </c>
      <c r="Y104" s="317"/>
      <c r="Z104" s="317"/>
      <c r="AA104" s="317">
        <v>0</v>
      </c>
      <c r="AB104" s="317"/>
      <c r="AC104" s="317"/>
      <c r="AD104" s="317"/>
      <c r="AE104" s="318" t="s">
        <v>220</v>
      </c>
      <c r="AF104" s="321"/>
      <c r="AG104" s="322" t="s">
        <v>216</v>
      </c>
      <c r="AH104" s="322" t="s">
        <v>216</v>
      </c>
      <c r="AI104" s="322" t="s">
        <v>278</v>
      </c>
      <c r="AJ104" s="322" t="s">
        <v>216</v>
      </c>
      <c r="AK104" s="322" t="s">
        <v>216</v>
      </c>
      <c r="AL104" s="322" t="s">
        <v>216</v>
      </c>
      <c r="AM104" s="322" t="s">
        <v>216</v>
      </c>
      <c r="AN104" s="321"/>
      <c r="AO104" s="321"/>
      <c r="AP104" s="322" t="s">
        <v>216</v>
      </c>
      <c r="AQ104" s="322" t="s">
        <v>216</v>
      </c>
      <c r="AR104" s="322" t="s">
        <v>216</v>
      </c>
    </row>
    <row r="105" spans="1:44" ht="15.75" customHeight="1" x14ac:dyDescent="0.25">
      <c r="A105" s="316">
        <v>44836</v>
      </c>
      <c r="B105" s="317" t="s">
        <v>216</v>
      </c>
      <c r="C105" s="317" t="s">
        <v>801</v>
      </c>
      <c r="D105" s="317" t="s">
        <v>274</v>
      </c>
      <c r="E105" s="317" t="s">
        <v>802</v>
      </c>
      <c r="F105" s="317" t="s">
        <v>803</v>
      </c>
      <c r="G105" s="317" t="s">
        <v>209</v>
      </c>
      <c r="H105" s="317" t="s">
        <v>804</v>
      </c>
      <c r="I105" s="316">
        <v>44931</v>
      </c>
      <c r="J105" s="318" t="s">
        <v>251</v>
      </c>
      <c r="K105" s="318" t="s">
        <v>805</v>
      </c>
      <c r="L105" s="318" t="s">
        <v>216</v>
      </c>
      <c r="M105" s="318" t="s">
        <v>216</v>
      </c>
      <c r="N105" s="318" t="s">
        <v>216</v>
      </c>
      <c r="O105" s="318" t="s">
        <v>216</v>
      </c>
      <c r="P105" s="316">
        <v>44929</v>
      </c>
      <c r="Q105" s="331">
        <v>2290</v>
      </c>
      <c r="R105" s="317" t="s">
        <v>218</v>
      </c>
      <c r="S105" s="337">
        <v>0</v>
      </c>
      <c r="T105" s="317">
        <v>0</v>
      </c>
      <c r="U105" s="317"/>
      <c r="V105" s="317"/>
      <c r="W105" s="317"/>
      <c r="X105" s="320">
        <v>0</v>
      </c>
      <c r="Y105" s="317"/>
      <c r="Z105" s="317"/>
      <c r="AA105" s="317">
        <v>0</v>
      </c>
      <c r="AB105" s="317"/>
      <c r="AC105" s="317"/>
      <c r="AD105" s="317"/>
      <c r="AE105" s="318" t="s">
        <v>220</v>
      </c>
      <c r="AF105" s="321"/>
      <c r="AG105" s="322" t="s">
        <v>216</v>
      </c>
      <c r="AH105" s="322" t="s">
        <v>216</v>
      </c>
      <c r="AI105" s="322" t="s">
        <v>278</v>
      </c>
      <c r="AJ105" s="322" t="s">
        <v>216</v>
      </c>
      <c r="AK105" s="322" t="s">
        <v>216</v>
      </c>
      <c r="AL105" s="322" t="s">
        <v>216</v>
      </c>
      <c r="AM105" s="322" t="s">
        <v>216</v>
      </c>
      <c r="AN105" s="321"/>
      <c r="AO105" s="321"/>
      <c r="AP105" s="322" t="s">
        <v>216</v>
      </c>
      <c r="AQ105" s="322" t="s">
        <v>216</v>
      </c>
      <c r="AR105" s="322" t="s">
        <v>216</v>
      </c>
    </row>
    <row r="106" spans="1:44" ht="15.75" customHeight="1" x14ac:dyDescent="0.25">
      <c r="A106" s="316">
        <v>44977</v>
      </c>
      <c r="B106" s="317" t="s">
        <v>216</v>
      </c>
      <c r="C106" s="317" t="s">
        <v>806</v>
      </c>
      <c r="D106" s="317" t="s">
        <v>236</v>
      </c>
      <c r="E106" s="317" t="s">
        <v>807</v>
      </c>
      <c r="F106" s="317" t="s">
        <v>808</v>
      </c>
      <c r="G106" s="317" t="s">
        <v>209</v>
      </c>
      <c r="H106" s="317" t="s">
        <v>809</v>
      </c>
      <c r="I106" s="316">
        <v>45006</v>
      </c>
      <c r="J106" s="318" t="s">
        <v>240</v>
      </c>
      <c r="K106" s="318" t="s">
        <v>810</v>
      </c>
      <c r="L106" s="318" t="s">
        <v>240</v>
      </c>
      <c r="M106" s="318" t="s">
        <v>318</v>
      </c>
      <c r="N106" s="318" t="s">
        <v>216</v>
      </c>
      <c r="O106" s="318" t="s">
        <v>216</v>
      </c>
      <c r="P106" s="316">
        <v>44987</v>
      </c>
      <c r="Q106" s="331">
        <v>2550</v>
      </c>
      <c r="R106" s="317" t="s">
        <v>218</v>
      </c>
      <c r="S106" s="337">
        <v>0</v>
      </c>
      <c r="T106" s="317">
        <v>0</v>
      </c>
      <c r="U106" s="317"/>
      <c r="V106" s="317"/>
      <c r="W106" s="317"/>
      <c r="X106" s="320">
        <v>0</v>
      </c>
      <c r="Y106" s="317"/>
      <c r="Z106" s="317"/>
      <c r="AA106" s="317">
        <v>0</v>
      </c>
      <c r="AB106" s="317"/>
      <c r="AC106" s="317"/>
      <c r="AD106" s="317"/>
      <c r="AE106" s="318" t="s">
        <v>220</v>
      </c>
      <c r="AF106" s="321"/>
      <c r="AG106" s="322" t="s">
        <v>216</v>
      </c>
      <c r="AH106" s="322" t="s">
        <v>216</v>
      </c>
      <c r="AI106" s="322" t="s">
        <v>244</v>
      </c>
      <c r="AJ106" s="322" t="s">
        <v>216</v>
      </c>
      <c r="AK106" s="322" t="s">
        <v>216</v>
      </c>
      <c r="AL106" s="322" t="s">
        <v>216</v>
      </c>
      <c r="AM106" s="322" t="s">
        <v>216</v>
      </c>
      <c r="AN106" s="321"/>
      <c r="AO106" s="321"/>
      <c r="AP106" s="322" t="s">
        <v>216</v>
      </c>
      <c r="AQ106" s="322" t="s">
        <v>216</v>
      </c>
      <c r="AR106" s="322" t="s">
        <v>216</v>
      </c>
    </row>
    <row r="107" spans="1:44" ht="15.75" customHeight="1" x14ac:dyDescent="0.25">
      <c r="A107" s="316">
        <v>44809</v>
      </c>
      <c r="B107" s="317" t="s">
        <v>811</v>
      </c>
      <c r="C107" s="317" t="s">
        <v>812</v>
      </c>
      <c r="D107" s="317" t="s">
        <v>206</v>
      </c>
      <c r="E107" s="317" t="s">
        <v>813</v>
      </c>
      <c r="F107" s="317" t="s">
        <v>814</v>
      </c>
      <c r="G107" s="317" t="s">
        <v>209</v>
      </c>
      <c r="H107" s="317" t="s">
        <v>815</v>
      </c>
      <c r="I107" s="316">
        <v>44822</v>
      </c>
      <c r="J107" s="318" t="s">
        <v>251</v>
      </c>
      <c r="K107" s="318" t="s">
        <v>816</v>
      </c>
      <c r="L107" s="318" t="s">
        <v>216</v>
      </c>
      <c r="M107" s="318" t="s">
        <v>216</v>
      </c>
      <c r="N107" s="318" t="s">
        <v>216</v>
      </c>
      <c r="O107" s="318" t="s">
        <v>216</v>
      </c>
      <c r="P107" s="316">
        <v>44809</v>
      </c>
      <c r="Q107" s="331">
        <v>2850</v>
      </c>
      <c r="R107" s="317" t="s">
        <v>218</v>
      </c>
      <c r="S107" s="337">
        <v>0</v>
      </c>
      <c r="T107" s="317">
        <v>0</v>
      </c>
      <c r="U107" s="317"/>
      <c r="V107" s="317"/>
      <c r="W107" s="317"/>
      <c r="X107" s="320">
        <v>0</v>
      </c>
      <c r="Y107" s="317"/>
      <c r="Z107" s="317"/>
      <c r="AA107" s="317">
        <v>0</v>
      </c>
      <c r="AB107" s="317"/>
      <c r="AC107" s="317"/>
      <c r="AD107" s="317"/>
      <c r="AE107" s="318" t="s">
        <v>220</v>
      </c>
      <c r="AF107" s="321"/>
      <c r="AG107" s="322" t="s">
        <v>817</v>
      </c>
      <c r="AH107" s="322" t="s">
        <v>216</v>
      </c>
      <c r="AI107" s="322" t="s">
        <v>349</v>
      </c>
      <c r="AJ107" s="322" t="s">
        <v>216</v>
      </c>
      <c r="AK107" s="322" t="s">
        <v>216</v>
      </c>
      <c r="AL107" s="322" t="s">
        <v>216</v>
      </c>
      <c r="AM107" s="322" t="s">
        <v>216</v>
      </c>
      <c r="AN107" s="321"/>
      <c r="AO107" s="321"/>
      <c r="AP107" s="322" t="s">
        <v>216</v>
      </c>
      <c r="AQ107" s="322" t="s">
        <v>216</v>
      </c>
      <c r="AR107" s="322" t="s">
        <v>216</v>
      </c>
    </row>
    <row r="108" spans="1:44" ht="15.75" customHeight="1" x14ac:dyDescent="0.25">
      <c r="A108" s="316">
        <v>44948</v>
      </c>
      <c r="B108" s="317" t="s">
        <v>818</v>
      </c>
      <c r="C108" s="317" t="s">
        <v>819</v>
      </c>
      <c r="D108" s="317" t="s">
        <v>820</v>
      </c>
      <c r="E108" s="317" t="s">
        <v>821</v>
      </c>
      <c r="F108" s="317" t="s">
        <v>822</v>
      </c>
      <c r="G108" s="317" t="s">
        <v>209</v>
      </c>
      <c r="H108" s="317" t="s">
        <v>823</v>
      </c>
      <c r="I108" s="316">
        <v>44958</v>
      </c>
      <c r="J108" s="318" t="s">
        <v>413</v>
      </c>
      <c r="K108" s="318" t="s">
        <v>824</v>
      </c>
      <c r="L108" s="318" t="s">
        <v>216</v>
      </c>
      <c r="M108" s="318" t="s">
        <v>216</v>
      </c>
      <c r="N108" s="318" t="s">
        <v>216</v>
      </c>
      <c r="O108" s="318" t="s">
        <v>216</v>
      </c>
      <c r="P108" s="316">
        <v>45041</v>
      </c>
      <c r="Q108" s="343">
        <v>3885</v>
      </c>
      <c r="R108" s="317" t="s">
        <v>255</v>
      </c>
      <c r="S108" s="337">
        <v>0</v>
      </c>
      <c r="T108" s="317">
        <v>0</v>
      </c>
      <c r="U108" s="317"/>
      <c r="V108" s="317"/>
      <c r="W108" s="317"/>
      <c r="X108" s="320">
        <v>0</v>
      </c>
      <c r="Y108" s="317"/>
      <c r="Z108" s="317"/>
      <c r="AA108" s="317">
        <v>0</v>
      </c>
      <c r="AB108" s="317"/>
      <c r="AC108" s="317"/>
      <c r="AD108" s="317"/>
      <c r="AE108" s="318" t="s">
        <v>220</v>
      </c>
      <c r="AF108" s="321">
        <v>44949</v>
      </c>
      <c r="AG108" s="322" t="s">
        <v>825</v>
      </c>
      <c r="AH108" s="322" t="s">
        <v>216</v>
      </c>
      <c r="AI108" s="322" t="s">
        <v>826</v>
      </c>
      <c r="AJ108" s="322" t="s">
        <v>216</v>
      </c>
      <c r="AK108" s="322" t="s">
        <v>216</v>
      </c>
      <c r="AL108" s="322" t="s">
        <v>216</v>
      </c>
      <c r="AM108" s="322" t="s">
        <v>216</v>
      </c>
      <c r="AN108" s="321"/>
      <c r="AO108" s="321"/>
      <c r="AP108" s="322" t="s">
        <v>216</v>
      </c>
      <c r="AQ108" s="322" t="s">
        <v>216</v>
      </c>
      <c r="AR108" s="322" t="s">
        <v>216</v>
      </c>
    </row>
    <row r="109" spans="1:44" ht="15.75" customHeight="1" x14ac:dyDescent="0.25">
      <c r="A109" s="316">
        <v>44849</v>
      </c>
      <c r="B109" s="317" t="s">
        <v>216</v>
      </c>
      <c r="C109" s="317" t="s">
        <v>827</v>
      </c>
      <c r="D109" s="317" t="s">
        <v>267</v>
      </c>
      <c r="E109" s="317" t="s">
        <v>828</v>
      </c>
      <c r="F109" s="317" t="s">
        <v>829</v>
      </c>
      <c r="G109" s="317" t="s">
        <v>209</v>
      </c>
      <c r="H109" s="317" t="s">
        <v>830</v>
      </c>
      <c r="I109" s="316">
        <v>44870</v>
      </c>
      <c r="J109" s="318" t="s">
        <v>251</v>
      </c>
      <c r="K109" s="318" t="s">
        <v>831</v>
      </c>
      <c r="L109" s="318" t="s">
        <v>251</v>
      </c>
      <c r="M109" s="318" t="s">
        <v>832</v>
      </c>
      <c r="N109" s="318" t="s">
        <v>216</v>
      </c>
      <c r="O109" s="318" t="s">
        <v>216</v>
      </c>
      <c r="P109" s="316">
        <v>44858</v>
      </c>
      <c r="Q109" s="331">
        <v>1730</v>
      </c>
      <c r="R109" s="317" t="s">
        <v>218</v>
      </c>
      <c r="S109" s="337">
        <v>0</v>
      </c>
      <c r="T109" s="317">
        <v>0</v>
      </c>
      <c r="U109" s="317"/>
      <c r="V109" s="317"/>
      <c r="W109" s="317"/>
      <c r="X109" s="320">
        <v>0</v>
      </c>
      <c r="Y109" s="317"/>
      <c r="Z109" s="317"/>
      <c r="AA109" s="317">
        <v>0</v>
      </c>
      <c r="AB109" s="317"/>
      <c r="AC109" s="317"/>
      <c r="AD109" s="317"/>
      <c r="AE109" s="318" t="s">
        <v>220</v>
      </c>
      <c r="AF109" s="321"/>
      <c r="AG109" s="322" t="s">
        <v>216</v>
      </c>
      <c r="AH109" s="322" t="s">
        <v>216</v>
      </c>
      <c r="AI109" s="322" t="s">
        <v>244</v>
      </c>
      <c r="AJ109" s="322" t="s">
        <v>216</v>
      </c>
      <c r="AK109" s="322" t="s">
        <v>216</v>
      </c>
      <c r="AL109" s="322" t="s">
        <v>216</v>
      </c>
      <c r="AM109" s="322" t="s">
        <v>216</v>
      </c>
      <c r="AN109" s="321"/>
      <c r="AO109" s="321"/>
      <c r="AP109" s="322" t="s">
        <v>216</v>
      </c>
      <c r="AQ109" s="322" t="s">
        <v>216</v>
      </c>
      <c r="AR109" s="322" t="s">
        <v>216</v>
      </c>
    </row>
    <row r="110" spans="1:44" ht="15.75" customHeight="1" x14ac:dyDescent="0.25">
      <c r="A110" s="316">
        <v>44768</v>
      </c>
      <c r="B110" s="317" t="s">
        <v>216</v>
      </c>
      <c r="C110" s="317" t="s">
        <v>833</v>
      </c>
      <c r="D110" s="317" t="s">
        <v>224</v>
      </c>
      <c r="E110" s="317" t="s">
        <v>834</v>
      </c>
      <c r="F110" s="317" t="s">
        <v>835</v>
      </c>
      <c r="G110" s="317" t="s">
        <v>209</v>
      </c>
      <c r="H110" s="317" t="s">
        <v>836</v>
      </c>
      <c r="I110" s="316">
        <v>44792</v>
      </c>
      <c r="J110" s="318" t="s">
        <v>251</v>
      </c>
      <c r="K110" s="318" t="s">
        <v>272</v>
      </c>
      <c r="L110" s="318" t="s">
        <v>216</v>
      </c>
      <c r="M110" s="318" t="s">
        <v>216</v>
      </c>
      <c r="N110" s="318" t="s">
        <v>216</v>
      </c>
      <c r="O110" s="318" t="s">
        <v>216</v>
      </c>
      <c r="P110" s="316">
        <v>44774</v>
      </c>
      <c r="Q110" s="331">
        <v>1950</v>
      </c>
      <c r="R110" s="317" t="s">
        <v>218</v>
      </c>
      <c r="S110" s="337">
        <v>1950</v>
      </c>
      <c r="T110" s="317">
        <v>0</v>
      </c>
      <c r="U110" s="317"/>
      <c r="V110" s="317"/>
      <c r="W110" s="317"/>
      <c r="X110" s="320">
        <v>0</v>
      </c>
      <c r="Y110" s="317"/>
      <c r="Z110" s="317"/>
      <c r="AA110" s="317">
        <v>0</v>
      </c>
      <c r="AB110" s="317"/>
      <c r="AC110" s="317"/>
      <c r="AD110" s="317"/>
      <c r="AE110" s="318" t="s">
        <v>220</v>
      </c>
      <c r="AF110" s="321"/>
      <c r="AG110" s="322" t="s">
        <v>837</v>
      </c>
      <c r="AH110" s="322" t="s">
        <v>216</v>
      </c>
      <c r="AI110" s="322" t="s">
        <v>234</v>
      </c>
      <c r="AJ110" s="322" t="s">
        <v>216</v>
      </c>
      <c r="AK110" s="322" t="s">
        <v>216</v>
      </c>
      <c r="AL110" s="322" t="s">
        <v>216</v>
      </c>
      <c r="AM110" s="322" t="s">
        <v>216</v>
      </c>
      <c r="AN110" s="321"/>
      <c r="AO110" s="321"/>
      <c r="AP110" s="322" t="s">
        <v>216</v>
      </c>
      <c r="AQ110" s="322" t="s">
        <v>216</v>
      </c>
      <c r="AR110" s="322" t="s">
        <v>216</v>
      </c>
    </row>
    <row r="111" spans="1:44" ht="15.75" customHeight="1" x14ac:dyDescent="0.25">
      <c r="A111" s="316">
        <v>44898</v>
      </c>
      <c r="B111" s="317" t="s">
        <v>216</v>
      </c>
      <c r="C111" s="317" t="s">
        <v>838</v>
      </c>
      <c r="D111" s="317" t="s">
        <v>267</v>
      </c>
      <c r="E111" s="317" t="s">
        <v>839</v>
      </c>
      <c r="F111" s="317" t="s">
        <v>840</v>
      </c>
      <c r="G111" s="317" t="s">
        <v>209</v>
      </c>
      <c r="H111" s="317" t="s">
        <v>841</v>
      </c>
      <c r="I111" s="316">
        <v>44902</v>
      </c>
      <c r="J111" s="318" t="s">
        <v>251</v>
      </c>
      <c r="K111" s="318" t="s">
        <v>842</v>
      </c>
      <c r="L111" s="318" t="s">
        <v>216</v>
      </c>
      <c r="M111" s="318" t="s">
        <v>216</v>
      </c>
      <c r="N111" s="318" t="s">
        <v>216</v>
      </c>
      <c r="O111" s="318" t="s">
        <v>216</v>
      </c>
      <c r="P111" s="316">
        <v>44901</v>
      </c>
      <c r="Q111" s="331">
        <v>3010</v>
      </c>
      <c r="R111" s="317" t="s">
        <v>218</v>
      </c>
      <c r="S111" s="337">
        <v>0</v>
      </c>
      <c r="T111" s="317">
        <v>0</v>
      </c>
      <c r="U111" s="317"/>
      <c r="V111" s="317"/>
      <c r="W111" s="317"/>
      <c r="X111" s="320">
        <v>0</v>
      </c>
      <c r="Y111" s="317"/>
      <c r="Z111" s="317"/>
      <c r="AA111" s="317">
        <v>0</v>
      </c>
      <c r="AB111" s="317"/>
      <c r="AC111" s="317"/>
      <c r="AD111" s="317"/>
      <c r="AE111" s="318" t="s">
        <v>220</v>
      </c>
      <c r="AF111" s="321"/>
      <c r="AG111" s="322" t="s">
        <v>216</v>
      </c>
      <c r="AH111" s="322" t="s">
        <v>216</v>
      </c>
      <c r="AI111" s="322" t="s">
        <v>244</v>
      </c>
      <c r="AJ111" s="322" t="s">
        <v>216</v>
      </c>
      <c r="AK111" s="322" t="s">
        <v>216</v>
      </c>
      <c r="AL111" s="322" t="s">
        <v>216</v>
      </c>
      <c r="AM111" s="322" t="s">
        <v>216</v>
      </c>
      <c r="AN111" s="321"/>
      <c r="AO111" s="321"/>
      <c r="AP111" s="322" t="s">
        <v>216</v>
      </c>
      <c r="AQ111" s="322" t="s">
        <v>216</v>
      </c>
      <c r="AR111" s="322" t="s">
        <v>216</v>
      </c>
    </row>
    <row r="112" spans="1:44" ht="15.75" customHeight="1" x14ac:dyDescent="0.25">
      <c r="A112" s="316">
        <v>44978</v>
      </c>
      <c r="B112" s="317" t="s">
        <v>216</v>
      </c>
      <c r="C112" s="317" t="s">
        <v>843</v>
      </c>
      <c r="D112" s="317" t="s">
        <v>844</v>
      </c>
      <c r="E112" s="317" t="s">
        <v>639</v>
      </c>
      <c r="F112" s="317" t="s">
        <v>640</v>
      </c>
      <c r="G112" s="317" t="s">
        <v>209</v>
      </c>
      <c r="H112" s="317" t="s">
        <v>845</v>
      </c>
      <c r="I112" s="316">
        <v>45002</v>
      </c>
      <c r="J112" s="318" t="s">
        <v>251</v>
      </c>
      <c r="K112" s="318" t="s">
        <v>846</v>
      </c>
      <c r="L112" s="318" t="s">
        <v>216</v>
      </c>
      <c r="M112" s="318" t="s">
        <v>216</v>
      </c>
      <c r="N112" s="318" t="s">
        <v>216</v>
      </c>
      <c r="O112" s="318" t="s">
        <v>216</v>
      </c>
      <c r="P112" s="316">
        <v>44993</v>
      </c>
      <c r="Q112" s="343">
        <v>1935</v>
      </c>
      <c r="R112" s="317" t="s">
        <v>255</v>
      </c>
      <c r="S112" s="337">
        <v>0</v>
      </c>
      <c r="T112" s="317">
        <v>0</v>
      </c>
      <c r="U112" s="317"/>
      <c r="V112" s="317"/>
      <c r="W112" s="317"/>
      <c r="X112" s="320">
        <v>0</v>
      </c>
      <c r="Y112" s="317"/>
      <c r="Z112" s="317"/>
      <c r="AA112" s="317">
        <v>0</v>
      </c>
      <c r="AB112" s="317"/>
      <c r="AC112" s="317"/>
      <c r="AD112" s="317"/>
      <c r="AE112" s="318" t="s">
        <v>220</v>
      </c>
      <c r="AF112" s="321"/>
      <c r="AG112" s="322" t="s">
        <v>216</v>
      </c>
      <c r="AH112" s="322" t="s">
        <v>216</v>
      </c>
      <c r="AI112" s="322" t="s">
        <v>395</v>
      </c>
      <c r="AJ112" s="322" t="s">
        <v>216</v>
      </c>
      <c r="AK112" s="322" t="s">
        <v>216</v>
      </c>
      <c r="AL112" s="322" t="s">
        <v>216</v>
      </c>
      <c r="AM112" s="322" t="s">
        <v>216</v>
      </c>
      <c r="AN112" s="321"/>
      <c r="AO112" s="321"/>
      <c r="AP112" s="322" t="s">
        <v>216</v>
      </c>
      <c r="AQ112" s="322" t="s">
        <v>216</v>
      </c>
      <c r="AR112" s="322" t="s">
        <v>216</v>
      </c>
    </row>
    <row r="113" spans="1:44" ht="15.75" customHeight="1" x14ac:dyDescent="0.25">
      <c r="A113" s="316">
        <v>44828</v>
      </c>
      <c r="B113" s="317" t="s">
        <v>216</v>
      </c>
      <c r="C113" s="317" t="s">
        <v>847</v>
      </c>
      <c r="D113" s="317" t="s">
        <v>267</v>
      </c>
      <c r="E113" s="317" t="s">
        <v>725</v>
      </c>
      <c r="F113" s="317" t="s">
        <v>726</v>
      </c>
      <c r="G113" s="317" t="s">
        <v>209</v>
      </c>
      <c r="H113" s="317" t="s">
        <v>848</v>
      </c>
      <c r="I113" s="316">
        <v>44842</v>
      </c>
      <c r="J113" s="318" t="s">
        <v>251</v>
      </c>
      <c r="K113" s="318" t="s">
        <v>849</v>
      </c>
      <c r="L113" s="318" t="s">
        <v>213</v>
      </c>
      <c r="M113" s="318" t="s">
        <v>850</v>
      </c>
      <c r="N113" s="318" t="s">
        <v>216</v>
      </c>
      <c r="O113" s="318" t="s">
        <v>216</v>
      </c>
      <c r="P113" s="316">
        <v>44844</v>
      </c>
      <c r="Q113" s="331">
        <v>3070</v>
      </c>
      <c r="R113" s="317" t="s">
        <v>218</v>
      </c>
      <c r="S113" s="337">
        <v>0</v>
      </c>
      <c r="T113" s="317">
        <v>0</v>
      </c>
      <c r="U113" s="317"/>
      <c r="V113" s="317"/>
      <c r="W113" s="317"/>
      <c r="X113" s="320">
        <v>0</v>
      </c>
      <c r="Y113" s="317"/>
      <c r="Z113" s="317"/>
      <c r="AA113" s="317">
        <v>0</v>
      </c>
      <c r="AB113" s="317"/>
      <c r="AC113" s="317"/>
      <c r="AD113" s="317"/>
      <c r="AE113" s="318" t="s">
        <v>220</v>
      </c>
      <c r="AF113" s="321"/>
      <c r="AG113" s="322" t="s">
        <v>216</v>
      </c>
      <c r="AH113" s="322" t="s">
        <v>216</v>
      </c>
      <c r="AI113" s="322" t="s">
        <v>244</v>
      </c>
      <c r="AJ113" s="322" t="s">
        <v>216</v>
      </c>
      <c r="AK113" s="322" t="s">
        <v>216</v>
      </c>
      <c r="AL113" s="322" t="s">
        <v>216</v>
      </c>
      <c r="AM113" s="322" t="s">
        <v>216</v>
      </c>
      <c r="AN113" s="321"/>
      <c r="AO113" s="321"/>
      <c r="AP113" s="322" t="s">
        <v>216</v>
      </c>
      <c r="AQ113" s="322" t="s">
        <v>216</v>
      </c>
      <c r="AR113" s="322" t="s">
        <v>216</v>
      </c>
    </row>
    <row r="114" spans="1:44" ht="15.75" customHeight="1" x14ac:dyDescent="0.25">
      <c r="A114" s="316">
        <v>44680</v>
      </c>
      <c r="B114" s="317" t="s">
        <v>216</v>
      </c>
      <c r="C114" s="317" t="s">
        <v>851</v>
      </c>
      <c r="D114" s="317" t="s">
        <v>274</v>
      </c>
      <c r="E114" s="317" t="s">
        <v>852</v>
      </c>
      <c r="F114" s="317" t="s">
        <v>853</v>
      </c>
      <c r="G114" s="317" t="s">
        <v>209</v>
      </c>
      <c r="H114" s="317" t="s">
        <v>854</v>
      </c>
      <c r="I114" s="316">
        <v>45082</v>
      </c>
      <c r="J114" s="318" t="s">
        <v>251</v>
      </c>
      <c r="K114" s="318" t="s">
        <v>754</v>
      </c>
      <c r="L114" s="318" t="s">
        <v>216</v>
      </c>
      <c r="M114" s="318" t="s">
        <v>216</v>
      </c>
      <c r="N114" s="318" t="s">
        <v>216</v>
      </c>
      <c r="O114" s="318" t="s">
        <v>216</v>
      </c>
      <c r="P114" s="316">
        <v>44680</v>
      </c>
      <c r="Q114" s="331">
        <v>1990</v>
      </c>
      <c r="R114" s="317" t="s">
        <v>218</v>
      </c>
      <c r="S114" s="337">
        <v>0</v>
      </c>
      <c r="T114" s="317">
        <v>0</v>
      </c>
      <c r="U114" s="317"/>
      <c r="V114" s="317"/>
      <c r="W114" s="317"/>
      <c r="X114" s="320">
        <v>0</v>
      </c>
      <c r="Y114" s="317"/>
      <c r="Z114" s="317"/>
      <c r="AA114" s="317">
        <v>0</v>
      </c>
      <c r="AB114" s="317"/>
      <c r="AC114" s="317"/>
      <c r="AD114" s="317"/>
      <c r="AE114" s="318" t="s">
        <v>220</v>
      </c>
      <c r="AF114" s="321"/>
      <c r="AG114" s="322" t="s">
        <v>216</v>
      </c>
      <c r="AH114" s="322" t="s">
        <v>216</v>
      </c>
      <c r="AI114" s="322" t="s">
        <v>278</v>
      </c>
      <c r="AJ114" s="322" t="s">
        <v>216</v>
      </c>
      <c r="AK114" s="322" t="s">
        <v>216</v>
      </c>
      <c r="AL114" s="322" t="s">
        <v>216</v>
      </c>
      <c r="AM114" s="322" t="s">
        <v>216</v>
      </c>
      <c r="AN114" s="321"/>
      <c r="AO114" s="321"/>
      <c r="AP114" s="322" t="s">
        <v>216</v>
      </c>
      <c r="AQ114" s="322" t="s">
        <v>216</v>
      </c>
      <c r="AR114" s="322" t="s">
        <v>216</v>
      </c>
    </row>
    <row r="115" spans="1:44" ht="15.75" customHeight="1" x14ac:dyDescent="0.25">
      <c r="A115" s="316">
        <v>44775</v>
      </c>
      <c r="B115" s="317" t="s">
        <v>855</v>
      </c>
      <c r="C115" s="317" t="s">
        <v>856</v>
      </c>
      <c r="D115" s="317" t="s">
        <v>247</v>
      </c>
      <c r="E115" s="317" t="s">
        <v>857</v>
      </c>
      <c r="F115" s="317" t="s">
        <v>858</v>
      </c>
      <c r="G115" s="317" t="s">
        <v>209</v>
      </c>
      <c r="H115" s="317" t="s">
        <v>859</v>
      </c>
      <c r="I115" s="316">
        <v>44790</v>
      </c>
      <c r="J115" s="318" t="s">
        <v>251</v>
      </c>
      <c r="K115" s="318" t="s">
        <v>860</v>
      </c>
      <c r="L115" s="318" t="s">
        <v>251</v>
      </c>
      <c r="M115" s="318" t="s">
        <v>861</v>
      </c>
      <c r="N115" s="318" t="s">
        <v>216</v>
      </c>
      <c r="O115" s="318" t="s">
        <v>216</v>
      </c>
      <c r="P115" s="316">
        <v>44777</v>
      </c>
      <c r="Q115" s="343">
        <v>4000</v>
      </c>
      <c r="R115" s="317" t="s">
        <v>255</v>
      </c>
      <c r="S115" s="337">
        <v>0</v>
      </c>
      <c r="T115" s="317">
        <v>0</v>
      </c>
      <c r="U115" s="317"/>
      <c r="V115" s="317"/>
      <c r="W115" s="317"/>
      <c r="X115" s="320">
        <v>0</v>
      </c>
      <c r="Y115" s="317"/>
      <c r="Z115" s="317"/>
      <c r="AA115" s="317">
        <v>0</v>
      </c>
      <c r="AB115" s="317"/>
      <c r="AC115" s="317"/>
      <c r="AD115" s="317"/>
      <c r="AE115" s="318" t="s">
        <v>220</v>
      </c>
      <c r="AF115" s="321"/>
      <c r="AG115" s="322" t="s">
        <v>216</v>
      </c>
      <c r="AH115" s="322" t="s">
        <v>216</v>
      </c>
      <c r="AI115" s="322" t="s">
        <v>256</v>
      </c>
      <c r="AJ115" s="322" t="s">
        <v>216</v>
      </c>
      <c r="AK115" s="322" t="s">
        <v>216</v>
      </c>
      <c r="AL115" s="322" t="s">
        <v>216</v>
      </c>
      <c r="AM115" s="322" t="s">
        <v>216</v>
      </c>
      <c r="AN115" s="321"/>
      <c r="AO115" s="321"/>
      <c r="AP115" s="322" t="s">
        <v>216</v>
      </c>
      <c r="AQ115" s="322" t="s">
        <v>216</v>
      </c>
      <c r="AR115" s="322" t="s">
        <v>216</v>
      </c>
    </row>
    <row r="116" spans="1:44" ht="15.75" customHeight="1" x14ac:dyDescent="0.25">
      <c r="A116" s="316">
        <v>44853</v>
      </c>
      <c r="B116" s="317" t="s">
        <v>216</v>
      </c>
      <c r="C116" s="317" t="s">
        <v>862</v>
      </c>
      <c r="D116" s="317" t="s">
        <v>274</v>
      </c>
      <c r="E116" s="317" t="s">
        <v>863</v>
      </c>
      <c r="F116" s="317" t="s">
        <v>864</v>
      </c>
      <c r="G116" s="317" t="s">
        <v>209</v>
      </c>
      <c r="H116" s="317" t="s">
        <v>865</v>
      </c>
      <c r="I116" s="316">
        <v>44862</v>
      </c>
      <c r="J116" s="318" t="s">
        <v>251</v>
      </c>
      <c r="K116" s="318" t="s">
        <v>517</v>
      </c>
      <c r="L116" s="318" t="s">
        <v>271</v>
      </c>
      <c r="M116" s="318" t="s">
        <v>866</v>
      </c>
      <c r="N116" s="318" t="s">
        <v>216</v>
      </c>
      <c r="O116" s="318" t="s">
        <v>216</v>
      </c>
      <c r="P116" s="316">
        <v>44853</v>
      </c>
      <c r="Q116" s="331">
        <v>2290</v>
      </c>
      <c r="R116" s="317" t="s">
        <v>407</v>
      </c>
      <c r="S116" s="337">
        <v>0</v>
      </c>
      <c r="T116" s="317">
        <v>0</v>
      </c>
      <c r="U116" s="317"/>
      <c r="V116" s="317"/>
      <c r="W116" s="317"/>
      <c r="X116" s="320">
        <v>0</v>
      </c>
      <c r="Y116" s="317"/>
      <c r="Z116" s="317"/>
      <c r="AA116" s="317">
        <v>0</v>
      </c>
      <c r="AB116" s="317"/>
      <c r="AC116" s="317"/>
      <c r="AD116" s="317"/>
      <c r="AE116" s="318" t="s">
        <v>220</v>
      </c>
      <c r="AF116" s="321"/>
      <c r="AG116" s="322" t="s">
        <v>216</v>
      </c>
      <c r="AH116" s="322" t="s">
        <v>216</v>
      </c>
      <c r="AI116" s="322" t="s">
        <v>278</v>
      </c>
      <c r="AJ116" s="322" t="s">
        <v>216</v>
      </c>
      <c r="AK116" s="322" t="s">
        <v>216</v>
      </c>
      <c r="AL116" s="322" t="s">
        <v>216</v>
      </c>
      <c r="AM116" s="322" t="s">
        <v>216</v>
      </c>
      <c r="AN116" s="321"/>
      <c r="AO116" s="321"/>
      <c r="AP116" s="322" t="s">
        <v>216</v>
      </c>
      <c r="AQ116" s="322" t="s">
        <v>216</v>
      </c>
      <c r="AR116" s="322" t="s">
        <v>216</v>
      </c>
    </row>
    <row r="117" spans="1:44" ht="15.75" customHeight="1" x14ac:dyDescent="0.25">
      <c r="A117" s="316">
        <v>44710</v>
      </c>
      <c r="B117" s="317" t="s">
        <v>216</v>
      </c>
      <c r="C117" s="317" t="s">
        <v>867</v>
      </c>
      <c r="D117" s="317" t="s">
        <v>236</v>
      </c>
      <c r="E117" s="317" t="s">
        <v>868</v>
      </c>
      <c r="F117" s="317" t="s">
        <v>869</v>
      </c>
      <c r="G117" s="317" t="s">
        <v>209</v>
      </c>
      <c r="H117" s="317" t="s">
        <v>870</v>
      </c>
      <c r="I117" s="316">
        <v>44800</v>
      </c>
      <c r="J117" s="318" t="s">
        <v>251</v>
      </c>
      <c r="K117" s="318" t="s">
        <v>335</v>
      </c>
      <c r="L117" s="318" t="s">
        <v>216</v>
      </c>
      <c r="M117" s="318" t="s">
        <v>216</v>
      </c>
      <c r="N117" s="318" t="s">
        <v>216</v>
      </c>
      <c r="O117" s="318" t="s">
        <v>216</v>
      </c>
      <c r="P117" s="316"/>
      <c r="Q117" s="331">
        <v>2420</v>
      </c>
      <c r="R117" s="317" t="s">
        <v>218</v>
      </c>
      <c r="S117" s="337">
        <v>0</v>
      </c>
      <c r="T117" s="317">
        <v>0</v>
      </c>
      <c r="U117" s="317"/>
      <c r="V117" s="317"/>
      <c r="W117" s="317"/>
      <c r="X117" s="320">
        <v>0</v>
      </c>
      <c r="Y117" s="317"/>
      <c r="Z117" s="317"/>
      <c r="AA117" s="317">
        <v>0</v>
      </c>
      <c r="AB117" s="317"/>
      <c r="AC117" s="317"/>
      <c r="AD117" s="317"/>
      <c r="AE117" s="318" t="s">
        <v>220</v>
      </c>
      <c r="AF117" s="321"/>
      <c r="AG117" s="322" t="s">
        <v>216</v>
      </c>
      <c r="AH117" s="322" t="s">
        <v>216</v>
      </c>
      <c r="AI117" s="322" t="s">
        <v>244</v>
      </c>
      <c r="AJ117" s="322" t="s">
        <v>216</v>
      </c>
      <c r="AK117" s="322" t="s">
        <v>216</v>
      </c>
      <c r="AL117" s="322" t="s">
        <v>216</v>
      </c>
      <c r="AM117" s="322" t="s">
        <v>216</v>
      </c>
      <c r="AN117" s="321"/>
      <c r="AO117" s="321"/>
      <c r="AP117" s="322" t="s">
        <v>216</v>
      </c>
      <c r="AQ117" s="322" t="s">
        <v>216</v>
      </c>
      <c r="AR117" s="322" t="s">
        <v>216</v>
      </c>
    </row>
    <row r="118" spans="1:44" ht="15.75" customHeight="1" x14ac:dyDescent="0.25">
      <c r="A118" s="316">
        <v>44699</v>
      </c>
      <c r="B118" s="317" t="s">
        <v>871</v>
      </c>
      <c r="C118" s="317" t="s">
        <v>872</v>
      </c>
      <c r="D118" s="317" t="s">
        <v>247</v>
      </c>
      <c r="E118" s="317" t="s">
        <v>873</v>
      </c>
      <c r="F118" s="317" t="s">
        <v>874</v>
      </c>
      <c r="G118" s="317" t="s">
        <v>209</v>
      </c>
      <c r="H118" s="317" t="s">
        <v>875</v>
      </c>
      <c r="I118" s="316">
        <v>44705</v>
      </c>
      <c r="J118" s="318" t="s">
        <v>251</v>
      </c>
      <c r="K118" s="318" t="s">
        <v>816</v>
      </c>
      <c r="L118" s="318" t="s">
        <v>251</v>
      </c>
      <c r="M118" s="318" t="s">
        <v>876</v>
      </c>
      <c r="N118" s="318" t="s">
        <v>216</v>
      </c>
      <c r="O118" s="318" t="s">
        <v>216</v>
      </c>
      <c r="P118" s="316">
        <v>44699</v>
      </c>
      <c r="Q118" s="331">
        <v>4000</v>
      </c>
      <c r="R118" s="317" t="s">
        <v>255</v>
      </c>
      <c r="S118" s="337">
        <v>0</v>
      </c>
      <c r="T118" s="317">
        <v>0</v>
      </c>
      <c r="U118" s="317"/>
      <c r="V118" s="317"/>
      <c r="W118" s="317"/>
      <c r="X118" s="320">
        <v>0</v>
      </c>
      <c r="Y118" s="317"/>
      <c r="Z118" s="317"/>
      <c r="AA118" s="317">
        <v>0</v>
      </c>
      <c r="AB118" s="317"/>
      <c r="AC118" s="317"/>
      <c r="AD118" s="317"/>
      <c r="AE118" s="318" t="s">
        <v>220</v>
      </c>
      <c r="AF118" s="321"/>
      <c r="AG118" s="322" t="s">
        <v>216</v>
      </c>
      <c r="AH118" s="322" t="s">
        <v>216</v>
      </c>
      <c r="AI118" s="322" t="s">
        <v>256</v>
      </c>
      <c r="AJ118" s="322" t="s">
        <v>216</v>
      </c>
      <c r="AK118" s="322" t="s">
        <v>216</v>
      </c>
      <c r="AL118" s="322" t="s">
        <v>216</v>
      </c>
      <c r="AM118" s="322" t="s">
        <v>216</v>
      </c>
      <c r="AN118" s="321"/>
      <c r="AO118" s="321"/>
      <c r="AP118" s="322" t="s">
        <v>216</v>
      </c>
      <c r="AQ118" s="322" t="s">
        <v>216</v>
      </c>
      <c r="AR118" s="322" t="s">
        <v>216</v>
      </c>
    </row>
    <row r="119" spans="1:44" ht="15.75" hidden="1" customHeight="1" x14ac:dyDescent="0.25">
      <c r="A119" s="301">
        <v>45035</v>
      </c>
      <c r="B119" s="285" t="s">
        <v>216</v>
      </c>
      <c r="C119" s="285" t="s">
        <v>877</v>
      </c>
      <c r="D119" s="286" t="s">
        <v>236</v>
      </c>
      <c r="E119" s="286" t="s">
        <v>878</v>
      </c>
      <c r="F119" s="286" t="s">
        <v>879</v>
      </c>
      <c r="G119" s="286" t="s">
        <v>209</v>
      </c>
      <c r="H119" s="285" t="s">
        <v>880</v>
      </c>
      <c r="I119" s="296">
        <v>45041</v>
      </c>
      <c r="J119" s="291" t="s">
        <v>240</v>
      </c>
      <c r="K119" s="291" t="s">
        <v>881</v>
      </c>
      <c r="L119" s="291" t="s">
        <v>413</v>
      </c>
      <c r="M119" s="291" t="s">
        <v>216</v>
      </c>
      <c r="N119" s="291" t="s">
        <v>216</v>
      </c>
      <c r="O119" s="291" t="s">
        <v>216</v>
      </c>
      <c r="P119" s="296">
        <v>45049</v>
      </c>
      <c r="Q119" s="326">
        <v>2950</v>
      </c>
      <c r="R119" s="286" t="s">
        <v>218</v>
      </c>
      <c r="S119" s="287">
        <v>0</v>
      </c>
      <c r="T119" s="288">
        <v>0</v>
      </c>
      <c r="U119" s="289"/>
      <c r="V119" s="289"/>
      <c r="W119" s="289"/>
      <c r="X119" s="292">
        <v>0</v>
      </c>
      <c r="Y119" s="290"/>
      <c r="Z119" s="290"/>
      <c r="AA119" s="288">
        <v>0</v>
      </c>
      <c r="AB119" s="288"/>
      <c r="AC119" s="289"/>
      <c r="AD119" s="289"/>
      <c r="AE119" s="291" t="s">
        <v>220</v>
      </c>
      <c r="AF119" s="293"/>
      <c r="AG119" s="90" t="s">
        <v>882</v>
      </c>
      <c r="AH119" s="90" t="s">
        <v>216</v>
      </c>
      <c r="AI119" s="90" t="s">
        <v>883</v>
      </c>
      <c r="AJ119" s="90" t="s">
        <v>216</v>
      </c>
      <c r="AK119" s="90" t="s">
        <v>216</v>
      </c>
      <c r="AL119" s="90" t="s">
        <v>216</v>
      </c>
      <c r="AM119" s="90" t="s">
        <v>216</v>
      </c>
      <c r="AN119" s="293"/>
      <c r="AO119" s="293"/>
      <c r="AP119" s="90" t="s">
        <v>216</v>
      </c>
      <c r="AQ119" s="90" t="s">
        <v>216</v>
      </c>
      <c r="AR119" s="90" t="s">
        <v>216</v>
      </c>
    </row>
    <row r="120" spans="1:44" ht="15.75" customHeight="1" x14ac:dyDescent="0.25">
      <c r="A120" s="316">
        <v>44657</v>
      </c>
      <c r="B120" s="317" t="s">
        <v>216</v>
      </c>
      <c r="C120" s="317" t="s">
        <v>884</v>
      </c>
      <c r="D120" s="317" t="s">
        <v>236</v>
      </c>
      <c r="E120" s="317" t="s">
        <v>885</v>
      </c>
      <c r="F120" s="317" t="s">
        <v>886</v>
      </c>
      <c r="G120" s="317" t="s">
        <v>209</v>
      </c>
      <c r="H120" s="317" t="s">
        <v>887</v>
      </c>
      <c r="I120" s="316">
        <v>44669</v>
      </c>
      <c r="J120" s="318" t="s">
        <v>251</v>
      </c>
      <c r="K120" s="318" t="s">
        <v>888</v>
      </c>
      <c r="L120" s="318" t="s">
        <v>216</v>
      </c>
      <c r="M120" s="318" t="s">
        <v>216</v>
      </c>
      <c r="N120" s="318" t="s">
        <v>216</v>
      </c>
      <c r="O120" s="318" t="s">
        <v>216</v>
      </c>
      <c r="P120" s="316">
        <v>44669</v>
      </c>
      <c r="Q120" s="344">
        <v>3330</v>
      </c>
      <c r="R120" s="317" t="s">
        <v>218</v>
      </c>
      <c r="S120" s="337">
        <v>0</v>
      </c>
      <c r="T120" s="317">
        <v>0</v>
      </c>
      <c r="U120" s="317"/>
      <c r="V120" s="317"/>
      <c r="W120" s="317"/>
      <c r="X120" s="320">
        <v>0</v>
      </c>
      <c r="Y120" s="317"/>
      <c r="Z120" s="317"/>
      <c r="AA120" s="317">
        <v>0</v>
      </c>
      <c r="AB120" s="317"/>
      <c r="AC120" s="317"/>
      <c r="AD120" s="317"/>
      <c r="AE120" s="318" t="s">
        <v>220</v>
      </c>
      <c r="AF120" s="321"/>
      <c r="AG120" s="322" t="s">
        <v>216</v>
      </c>
      <c r="AH120" s="322" t="s">
        <v>216</v>
      </c>
      <c r="AI120" s="322" t="s">
        <v>286</v>
      </c>
      <c r="AJ120" s="322" t="s">
        <v>216</v>
      </c>
      <c r="AK120" s="322" t="s">
        <v>216</v>
      </c>
      <c r="AL120" s="322" t="s">
        <v>216</v>
      </c>
      <c r="AM120" s="322" t="s">
        <v>216</v>
      </c>
      <c r="AN120" s="321"/>
      <c r="AO120" s="321"/>
      <c r="AP120" s="322" t="s">
        <v>216</v>
      </c>
      <c r="AQ120" s="322" t="s">
        <v>216</v>
      </c>
      <c r="AR120" s="322" t="s">
        <v>216</v>
      </c>
    </row>
    <row r="121" spans="1:44" ht="15.75" customHeight="1" x14ac:dyDescent="0.25">
      <c r="A121" s="316">
        <v>44880</v>
      </c>
      <c r="B121" s="317" t="s">
        <v>216</v>
      </c>
      <c r="C121" s="317" t="s">
        <v>889</v>
      </c>
      <c r="D121" s="317" t="s">
        <v>274</v>
      </c>
      <c r="E121" s="317" t="s">
        <v>890</v>
      </c>
      <c r="F121" s="317" t="s">
        <v>891</v>
      </c>
      <c r="G121" s="317" t="s">
        <v>209</v>
      </c>
      <c r="H121" s="317" t="s">
        <v>892</v>
      </c>
      <c r="I121" s="316">
        <v>44895</v>
      </c>
      <c r="J121" s="318" t="s">
        <v>251</v>
      </c>
      <c r="K121" s="318" t="s">
        <v>893</v>
      </c>
      <c r="L121" s="318" t="s">
        <v>251</v>
      </c>
      <c r="M121" s="318" t="s">
        <v>894</v>
      </c>
      <c r="N121" s="318" t="s">
        <v>216</v>
      </c>
      <c r="O121" s="318" t="s">
        <v>216</v>
      </c>
      <c r="P121" s="316">
        <v>44880</v>
      </c>
      <c r="Q121" s="331">
        <v>2090</v>
      </c>
      <c r="R121" s="317" t="s">
        <v>218</v>
      </c>
      <c r="S121" s="337">
        <v>0</v>
      </c>
      <c r="T121" s="317">
        <v>0</v>
      </c>
      <c r="U121" s="317"/>
      <c r="V121" s="317"/>
      <c r="W121" s="317"/>
      <c r="X121" s="320">
        <v>0</v>
      </c>
      <c r="Y121" s="317"/>
      <c r="Z121" s="317"/>
      <c r="AA121" s="317">
        <v>0</v>
      </c>
      <c r="AB121" s="317"/>
      <c r="AC121" s="317"/>
      <c r="AD121" s="317"/>
      <c r="AE121" s="318" t="s">
        <v>220</v>
      </c>
      <c r="AF121" s="321"/>
      <c r="AG121" s="322" t="s">
        <v>216</v>
      </c>
      <c r="AH121" s="322" t="s">
        <v>216</v>
      </c>
      <c r="AI121" s="322" t="s">
        <v>278</v>
      </c>
      <c r="AJ121" s="322" t="s">
        <v>216</v>
      </c>
      <c r="AK121" s="322" t="s">
        <v>216</v>
      </c>
      <c r="AL121" s="322" t="s">
        <v>216</v>
      </c>
      <c r="AM121" s="322" t="s">
        <v>216</v>
      </c>
      <c r="AN121" s="321"/>
      <c r="AO121" s="321"/>
      <c r="AP121" s="322" t="s">
        <v>216</v>
      </c>
      <c r="AQ121" s="322" t="s">
        <v>216</v>
      </c>
      <c r="AR121" s="322" t="s">
        <v>216</v>
      </c>
    </row>
    <row r="122" spans="1:44" ht="15.75" customHeight="1" x14ac:dyDescent="0.25">
      <c r="A122" s="316">
        <v>44706</v>
      </c>
      <c r="B122" s="317" t="s">
        <v>895</v>
      </c>
      <c r="C122" s="317" t="s">
        <v>896</v>
      </c>
      <c r="D122" s="317" t="s">
        <v>300</v>
      </c>
      <c r="E122" s="317" t="s">
        <v>897</v>
      </c>
      <c r="F122" s="317" t="s">
        <v>898</v>
      </c>
      <c r="G122" s="317" t="s">
        <v>209</v>
      </c>
      <c r="H122" s="317" t="s">
        <v>899</v>
      </c>
      <c r="I122" s="316">
        <v>44749</v>
      </c>
      <c r="J122" s="318" t="s">
        <v>229</v>
      </c>
      <c r="K122" s="318" t="s">
        <v>900</v>
      </c>
      <c r="L122" s="318" t="s">
        <v>228</v>
      </c>
      <c r="M122" s="318" t="s">
        <v>901</v>
      </c>
      <c r="N122" s="318" t="s">
        <v>216</v>
      </c>
      <c r="O122" s="318" t="s">
        <v>216</v>
      </c>
      <c r="P122" s="316"/>
      <c r="Q122" s="331">
        <v>2565</v>
      </c>
      <c r="R122" s="317" t="s">
        <v>218</v>
      </c>
      <c r="S122" s="337">
        <v>2565</v>
      </c>
      <c r="T122" s="317">
        <v>0</v>
      </c>
      <c r="U122" s="317"/>
      <c r="V122" s="317"/>
      <c r="W122" s="317"/>
      <c r="X122" s="320">
        <v>0</v>
      </c>
      <c r="Y122" s="317"/>
      <c r="Z122" s="317"/>
      <c r="AA122" s="317">
        <v>0</v>
      </c>
      <c r="AB122" s="317"/>
      <c r="AC122" s="317"/>
      <c r="AD122" s="317"/>
      <c r="AE122" s="318" t="s">
        <v>220</v>
      </c>
      <c r="AF122" s="321"/>
      <c r="AG122" s="322" t="s">
        <v>216</v>
      </c>
      <c r="AH122" s="322" t="s">
        <v>216</v>
      </c>
      <c r="AI122" s="322" t="s">
        <v>306</v>
      </c>
      <c r="AJ122" s="322" t="s">
        <v>216</v>
      </c>
      <c r="AK122" s="322" t="s">
        <v>216</v>
      </c>
      <c r="AL122" s="322" t="s">
        <v>216</v>
      </c>
      <c r="AM122" s="322" t="s">
        <v>216</v>
      </c>
      <c r="AN122" s="321"/>
      <c r="AO122" s="321"/>
      <c r="AP122" s="322" t="s">
        <v>216</v>
      </c>
      <c r="AQ122" s="322" t="s">
        <v>216</v>
      </c>
      <c r="AR122" s="322" t="s">
        <v>216</v>
      </c>
    </row>
    <row r="123" spans="1:44" ht="15.75" customHeight="1" x14ac:dyDescent="0.25">
      <c r="A123" s="316">
        <v>44950</v>
      </c>
      <c r="B123" s="317" t="s">
        <v>216</v>
      </c>
      <c r="C123" s="317" t="s">
        <v>902</v>
      </c>
      <c r="D123" s="317" t="s">
        <v>236</v>
      </c>
      <c r="E123" s="317" t="s">
        <v>903</v>
      </c>
      <c r="F123" s="317" t="s">
        <v>321</v>
      </c>
      <c r="G123" s="317" t="s">
        <v>209</v>
      </c>
      <c r="H123" s="317" t="s">
        <v>904</v>
      </c>
      <c r="I123" s="316">
        <v>44965</v>
      </c>
      <c r="J123" s="318" t="s">
        <v>251</v>
      </c>
      <c r="K123" s="318" t="s">
        <v>905</v>
      </c>
      <c r="L123" s="318" t="s">
        <v>216</v>
      </c>
      <c r="M123" s="318" t="s">
        <v>216</v>
      </c>
      <c r="N123" s="318" t="s">
        <v>216</v>
      </c>
      <c r="O123" s="318" t="s">
        <v>216</v>
      </c>
      <c r="P123" s="316">
        <v>44964</v>
      </c>
      <c r="Q123" s="331">
        <v>3840</v>
      </c>
      <c r="R123" s="317" t="s">
        <v>218</v>
      </c>
      <c r="S123" s="337">
        <v>0</v>
      </c>
      <c r="T123" s="317">
        <v>0</v>
      </c>
      <c r="U123" s="317"/>
      <c r="V123" s="317"/>
      <c r="W123" s="317"/>
      <c r="X123" s="320">
        <v>0</v>
      </c>
      <c r="Y123" s="317"/>
      <c r="Z123" s="317"/>
      <c r="AA123" s="317">
        <v>0</v>
      </c>
      <c r="AB123" s="317"/>
      <c r="AC123" s="317"/>
      <c r="AD123" s="317"/>
      <c r="AE123" s="318" t="s">
        <v>220</v>
      </c>
      <c r="AF123" s="321"/>
      <c r="AG123" s="322" t="s">
        <v>216</v>
      </c>
      <c r="AH123" s="322" t="s">
        <v>216</v>
      </c>
      <c r="AI123" s="322" t="s">
        <v>244</v>
      </c>
      <c r="AJ123" s="322" t="s">
        <v>216</v>
      </c>
      <c r="AK123" s="322" t="s">
        <v>216</v>
      </c>
      <c r="AL123" s="322" t="s">
        <v>216</v>
      </c>
      <c r="AM123" s="322" t="s">
        <v>216</v>
      </c>
      <c r="AN123" s="321"/>
      <c r="AO123" s="321"/>
      <c r="AP123" s="322" t="s">
        <v>216</v>
      </c>
      <c r="AQ123" s="322" t="s">
        <v>216</v>
      </c>
      <c r="AR123" s="322" t="s">
        <v>216</v>
      </c>
    </row>
    <row r="124" spans="1:44" ht="15.75" customHeight="1" x14ac:dyDescent="0.25">
      <c r="A124" s="316">
        <v>44706</v>
      </c>
      <c r="B124" s="317" t="s">
        <v>906</v>
      </c>
      <c r="C124" s="317" t="s">
        <v>907</v>
      </c>
      <c r="D124" s="317" t="s">
        <v>247</v>
      </c>
      <c r="E124" s="317" t="s">
        <v>908</v>
      </c>
      <c r="F124" s="317" t="s">
        <v>909</v>
      </c>
      <c r="G124" s="317" t="s">
        <v>209</v>
      </c>
      <c r="H124" s="317" t="s">
        <v>910</v>
      </c>
      <c r="I124" s="316">
        <v>44721</v>
      </c>
      <c r="J124" s="318" t="s">
        <v>213</v>
      </c>
      <c r="K124" s="318" t="s">
        <v>911</v>
      </c>
      <c r="L124" s="318" t="s">
        <v>213</v>
      </c>
      <c r="M124" s="318" t="s">
        <v>912</v>
      </c>
      <c r="N124" s="318" t="s">
        <v>213</v>
      </c>
      <c r="O124" s="318" t="s">
        <v>913</v>
      </c>
      <c r="P124" s="316">
        <v>44713</v>
      </c>
      <c r="Q124" s="331">
        <v>4000</v>
      </c>
      <c r="R124" s="317" t="s">
        <v>255</v>
      </c>
      <c r="S124" s="337">
        <v>0</v>
      </c>
      <c r="T124" s="317">
        <v>0</v>
      </c>
      <c r="U124" s="317"/>
      <c r="V124" s="317"/>
      <c r="W124" s="317"/>
      <c r="X124" s="320">
        <v>0</v>
      </c>
      <c r="Y124" s="317"/>
      <c r="Z124" s="317"/>
      <c r="AA124" s="317">
        <v>0</v>
      </c>
      <c r="AB124" s="317"/>
      <c r="AC124" s="317"/>
      <c r="AD124" s="317"/>
      <c r="AE124" s="318" t="s">
        <v>220</v>
      </c>
      <c r="AF124" s="321"/>
      <c r="AG124" s="322" t="s">
        <v>216</v>
      </c>
      <c r="AH124" s="322" t="s">
        <v>216</v>
      </c>
      <c r="AI124" s="322" t="s">
        <v>256</v>
      </c>
      <c r="AJ124" s="322" t="s">
        <v>216</v>
      </c>
      <c r="AK124" s="322" t="s">
        <v>216</v>
      </c>
      <c r="AL124" s="322" t="s">
        <v>216</v>
      </c>
      <c r="AM124" s="322" t="s">
        <v>216</v>
      </c>
      <c r="AN124" s="321"/>
      <c r="AO124" s="321"/>
      <c r="AP124" s="322" t="s">
        <v>216</v>
      </c>
      <c r="AQ124" s="322" t="s">
        <v>216</v>
      </c>
      <c r="AR124" s="322" t="s">
        <v>216</v>
      </c>
    </row>
    <row r="125" spans="1:44" ht="15.75" customHeight="1" x14ac:dyDescent="0.25">
      <c r="A125" s="316">
        <v>44935</v>
      </c>
      <c r="B125" s="317" t="s">
        <v>914</v>
      </c>
      <c r="C125" s="317" t="s">
        <v>915</v>
      </c>
      <c r="D125" s="317" t="s">
        <v>300</v>
      </c>
      <c r="E125" s="317" t="s">
        <v>916</v>
      </c>
      <c r="F125" s="317" t="s">
        <v>917</v>
      </c>
      <c r="G125" s="317" t="s">
        <v>209</v>
      </c>
      <c r="H125" s="317" t="s">
        <v>918</v>
      </c>
      <c r="I125" s="316"/>
      <c r="J125" s="318" t="s">
        <v>271</v>
      </c>
      <c r="K125" s="318" t="s">
        <v>919</v>
      </c>
      <c r="L125" s="318" t="s">
        <v>271</v>
      </c>
      <c r="M125" s="318" t="s">
        <v>920</v>
      </c>
      <c r="N125" s="318" t="s">
        <v>216</v>
      </c>
      <c r="O125" s="318" t="s">
        <v>216</v>
      </c>
      <c r="P125" s="316"/>
      <c r="Q125" s="331">
        <v>2935</v>
      </c>
      <c r="R125" s="317" t="s">
        <v>218</v>
      </c>
      <c r="S125" s="337">
        <v>0</v>
      </c>
      <c r="T125" s="317">
        <v>0</v>
      </c>
      <c r="U125" s="317"/>
      <c r="V125" s="317"/>
      <c r="W125" s="317"/>
      <c r="X125" s="320">
        <v>0</v>
      </c>
      <c r="Y125" s="317"/>
      <c r="Z125" s="317"/>
      <c r="AA125" s="317">
        <v>0</v>
      </c>
      <c r="AB125" s="317"/>
      <c r="AC125" s="317"/>
      <c r="AD125" s="317"/>
      <c r="AE125" s="318" t="s">
        <v>220</v>
      </c>
      <c r="AF125" s="321"/>
      <c r="AG125" s="322" t="s">
        <v>216</v>
      </c>
      <c r="AH125" s="322" t="s">
        <v>216</v>
      </c>
      <c r="AI125" s="322" t="s">
        <v>921</v>
      </c>
      <c r="AJ125" s="322" t="s">
        <v>216</v>
      </c>
      <c r="AK125" s="322" t="s">
        <v>216</v>
      </c>
      <c r="AL125" s="322" t="s">
        <v>216</v>
      </c>
      <c r="AM125" s="322" t="s">
        <v>216</v>
      </c>
      <c r="AN125" s="321"/>
      <c r="AO125" s="321"/>
      <c r="AP125" s="322" t="s">
        <v>216</v>
      </c>
      <c r="AQ125" s="322" t="s">
        <v>216</v>
      </c>
      <c r="AR125" s="322" t="s">
        <v>216</v>
      </c>
    </row>
    <row r="126" spans="1:44" ht="15.75" customHeight="1" x14ac:dyDescent="0.25">
      <c r="A126" s="316">
        <v>44988</v>
      </c>
      <c r="B126" s="317" t="s">
        <v>216</v>
      </c>
      <c r="C126" s="317" t="s">
        <v>922</v>
      </c>
      <c r="D126" s="317" t="s">
        <v>236</v>
      </c>
      <c r="E126" s="317" t="s">
        <v>923</v>
      </c>
      <c r="F126" s="317" t="s">
        <v>924</v>
      </c>
      <c r="G126" s="317" t="s">
        <v>209</v>
      </c>
      <c r="H126" s="317" t="s">
        <v>925</v>
      </c>
      <c r="I126" s="316">
        <v>45035</v>
      </c>
      <c r="J126" s="318" t="s">
        <v>251</v>
      </c>
      <c r="K126" s="318" t="s">
        <v>216</v>
      </c>
      <c r="L126" s="318" t="s">
        <v>216</v>
      </c>
      <c r="M126" s="318" t="s">
        <v>216</v>
      </c>
      <c r="N126" s="318" t="s">
        <v>216</v>
      </c>
      <c r="O126" s="318" t="s">
        <v>216</v>
      </c>
      <c r="P126" s="316">
        <v>44995</v>
      </c>
      <c r="Q126" s="331">
        <v>2720</v>
      </c>
      <c r="R126" s="317" t="s">
        <v>218</v>
      </c>
      <c r="S126" s="337">
        <v>0</v>
      </c>
      <c r="T126" s="317">
        <v>0</v>
      </c>
      <c r="U126" s="317"/>
      <c r="V126" s="317"/>
      <c r="W126" s="317"/>
      <c r="X126" s="320">
        <v>0</v>
      </c>
      <c r="Y126" s="317"/>
      <c r="Z126" s="317"/>
      <c r="AA126" s="317">
        <v>0</v>
      </c>
      <c r="AB126" s="317"/>
      <c r="AC126" s="317"/>
      <c r="AD126" s="317"/>
      <c r="AE126" s="318" t="s">
        <v>220</v>
      </c>
      <c r="AF126" s="321"/>
      <c r="AG126" s="322" t="s">
        <v>216</v>
      </c>
      <c r="AH126" s="322" t="s">
        <v>216</v>
      </c>
      <c r="AI126" s="322" t="s">
        <v>244</v>
      </c>
      <c r="AJ126" s="322" t="s">
        <v>216</v>
      </c>
      <c r="AK126" s="322" t="s">
        <v>216</v>
      </c>
      <c r="AL126" s="322" t="s">
        <v>216</v>
      </c>
      <c r="AM126" s="322" t="s">
        <v>216</v>
      </c>
      <c r="AN126" s="321"/>
      <c r="AO126" s="321"/>
      <c r="AP126" s="322" t="s">
        <v>216</v>
      </c>
      <c r="AQ126" s="322" t="s">
        <v>216</v>
      </c>
      <c r="AR126" s="322" t="s">
        <v>216</v>
      </c>
    </row>
    <row r="127" spans="1:44" ht="15.75" customHeight="1" x14ac:dyDescent="0.25">
      <c r="A127" s="316">
        <v>44662</v>
      </c>
      <c r="B127" s="317" t="s">
        <v>216</v>
      </c>
      <c r="C127" s="317" t="s">
        <v>927</v>
      </c>
      <c r="D127" s="317" t="s">
        <v>236</v>
      </c>
      <c r="E127" s="317" t="s">
        <v>928</v>
      </c>
      <c r="F127" s="317" t="s">
        <v>929</v>
      </c>
      <c r="G127" s="317" t="s">
        <v>209</v>
      </c>
      <c r="H127" s="317" t="s">
        <v>930</v>
      </c>
      <c r="I127" s="316">
        <v>44673</v>
      </c>
      <c r="J127" s="318" t="s">
        <v>240</v>
      </c>
      <c r="K127" s="318" t="s">
        <v>931</v>
      </c>
      <c r="L127" s="318" t="s">
        <v>216</v>
      </c>
      <c r="M127" s="318" t="s">
        <v>216</v>
      </c>
      <c r="N127" s="318" t="s">
        <v>216</v>
      </c>
      <c r="O127" s="318" t="s">
        <v>216</v>
      </c>
      <c r="P127" s="316">
        <v>44671</v>
      </c>
      <c r="Q127" s="344">
        <v>2790</v>
      </c>
      <c r="R127" s="317" t="s">
        <v>218</v>
      </c>
      <c r="S127" s="337">
        <v>0</v>
      </c>
      <c r="T127" s="317">
        <v>0</v>
      </c>
      <c r="U127" s="317"/>
      <c r="V127" s="317"/>
      <c r="W127" s="317"/>
      <c r="X127" s="320">
        <v>0</v>
      </c>
      <c r="Y127" s="317"/>
      <c r="Z127" s="317"/>
      <c r="AA127" s="317">
        <v>0</v>
      </c>
      <c r="AB127" s="317"/>
      <c r="AC127" s="317"/>
      <c r="AD127" s="317"/>
      <c r="AE127" s="318" t="s">
        <v>220</v>
      </c>
      <c r="AF127" s="321"/>
      <c r="AG127" s="322" t="s">
        <v>216</v>
      </c>
      <c r="AH127" s="322" t="s">
        <v>216</v>
      </c>
      <c r="AI127" s="322" t="s">
        <v>286</v>
      </c>
      <c r="AJ127" s="322" t="s">
        <v>216</v>
      </c>
      <c r="AK127" s="322" t="s">
        <v>216</v>
      </c>
      <c r="AL127" s="322" t="s">
        <v>216</v>
      </c>
      <c r="AM127" s="322" t="s">
        <v>216</v>
      </c>
      <c r="AN127" s="321"/>
      <c r="AO127" s="321"/>
      <c r="AP127" s="322" t="s">
        <v>216</v>
      </c>
      <c r="AQ127" s="322" t="s">
        <v>216</v>
      </c>
      <c r="AR127" s="322" t="s">
        <v>216</v>
      </c>
    </row>
    <row r="128" spans="1:44" ht="15.75" hidden="1" customHeight="1" x14ac:dyDescent="0.25">
      <c r="A128" s="301">
        <v>45028</v>
      </c>
      <c r="B128" s="285" t="s">
        <v>216</v>
      </c>
      <c r="C128" s="285" t="s">
        <v>932</v>
      </c>
      <c r="D128" s="286" t="s">
        <v>402</v>
      </c>
      <c r="E128" s="286" t="s">
        <v>733</v>
      </c>
      <c r="F128" s="286" t="s">
        <v>734</v>
      </c>
      <c r="G128" s="286" t="s">
        <v>209</v>
      </c>
      <c r="H128" s="285" t="s">
        <v>933</v>
      </c>
      <c r="I128" s="296">
        <v>45042</v>
      </c>
      <c r="J128" s="291" t="s">
        <v>251</v>
      </c>
      <c r="K128" s="291" t="s">
        <v>934</v>
      </c>
      <c r="L128" s="291" t="s">
        <v>251</v>
      </c>
      <c r="M128" s="291" t="s">
        <v>935</v>
      </c>
      <c r="N128" s="291" t="s">
        <v>251</v>
      </c>
      <c r="O128" s="291" t="s">
        <v>936</v>
      </c>
      <c r="P128" s="296">
        <v>45035</v>
      </c>
      <c r="Q128" s="325">
        <v>2428</v>
      </c>
      <c r="R128" s="286" t="s">
        <v>407</v>
      </c>
      <c r="S128" s="287">
        <v>0</v>
      </c>
      <c r="T128" s="288">
        <v>0</v>
      </c>
      <c r="U128" s="289"/>
      <c r="V128" s="289"/>
      <c r="W128" s="289"/>
      <c r="X128" s="292">
        <v>0</v>
      </c>
      <c r="Y128" s="290"/>
      <c r="Z128" s="290"/>
      <c r="AA128" s="288">
        <v>0</v>
      </c>
      <c r="AB128" s="288"/>
      <c r="AC128" s="289"/>
      <c r="AD128" s="289"/>
      <c r="AE128" s="291" t="s">
        <v>220</v>
      </c>
      <c r="AF128" s="293"/>
      <c r="AG128" s="90" t="s">
        <v>216</v>
      </c>
      <c r="AH128" s="90" t="s">
        <v>216</v>
      </c>
      <c r="AI128" s="90" t="s">
        <v>937</v>
      </c>
      <c r="AJ128" s="90" t="s">
        <v>216</v>
      </c>
      <c r="AK128" s="90" t="s">
        <v>216</v>
      </c>
      <c r="AL128" s="90" t="s">
        <v>216</v>
      </c>
      <c r="AM128" s="90" t="s">
        <v>216</v>
      </c>
      <c r="AN128" s="293"/>
      <c r="AO128" s="293"/>
      <c r="AP128" s="90" t="s">
        <v>216</v>
      </c>
      <c r="AQ128" s="90" t="s">
        <v>216</v>
      </c>
      <c r="AR128" s="90" t="s">
        <v>216</v>
      </c>
    </row>
    <row r="129" spans="1:44" ht="15.75" customHeight="1" x14ac:dyDescent="0.25">
      <c r="A129" s="316">
        <v>44804</v>
      </c>
      <c r="B129" s="317" t="s">
        <v>216</v>
      </c>
      <c r="C129" s="317" t="s">
        <v>938</v>
      </c>
      <c r="D129" s="317" t="s">
        <v>206</v>
      </c>
      <c r="E129" s="317" t="s">
        <v>939</v>
      </c>
      <c r="F129" s="317" t="s">
        <v>940</v>
      </c>
      <c r="G129" s="317" t="s">
        <v>209</v>
      </c>
      <c r="H129" s="317" t="s">
        <v>941</v>
      </c>
      <c r="I129" s="316">
        <v>44869</v>
      </c>
      <c r="J129" s="318" t="s">
        <v>271</v>
      </c>
      <c r="K129" s="318" t="s">
        <v>942</v>
      </c>
      <c r="L129" s="318" t="s">
        <v>216</v>
      </c>
      <c r="M129" s="318" t="s">
        <v>216</v>
      </c>
      <c r="N129" s="318" t="s">
        <v>216</v>
      </c>
      <c r="O129" s="318" t="s">
        <v>216</v>
      </c>
      <c r="P129" s="316">
        <v>44805</v>
      </c>
      <c r="Q129" s="331">
        <v>2137.5</v>
      </c>
      <c r="R129" s="317" t="s">
        <v>255</v>
      </c>
      <c r="S129" s="337">
        <v>2218.98</v>
      </c>
      <c r="T129" s="317">
        <v>0</v>
      </c>
      <c r="U129" s="317"/>
      <c r="V129" s="317"/>
      <c r="W129" s="317"/>
      <c r="X129" s="320">
        <v>0</v>
      </c>
      <c r="Y129" s="317"/>
      <c r="Z129" s="317"/>
      <c r="AA129" s="317">
        <v>0</v>
      </c>
      <c r="AB129" s="317"/>
      <c r="AC129" s="317"/>
      <c r="AD129" s="317"/>
      <c r="AE129" s="318" t="s">
        <v>220</v>
      </c>
      <c r="AF129" s="321"/>
      <c r="AG129" s="322" t="s">
        <v>943</v>
      </c>
      <c r="AH129" s="322" t="s">
        <v>216</v>
      </c>
      <c r="AI129" s="322" t="s">
        <v>349</v>
      </c>
      <c r="AJ129" s="322" t="s">
        <v>216</v>
      </c>
      <c r="AK129" s="322" t="s">
        <v>216</v>
      </c>
      <c r="AL129" s="322" t="s">
        <v>216</v>
      </c>
      <c r="AM129" s="322" t="s">
        <v>216</v>
      </c>
      <c r="AN129" s="321"/>
      <c r="AO129" s="321"/>
      <c r="AP129" s="322" t="s">
        <v>216</v>
      </c>
      <c r="AQ129" s="322" t="s">
        <v>216</v>
      </c>
      <c r="AR129" s="322" t="s">
        <v>216</v>
      </c>
    </row>
    <row r="130" spans="1:44" ht="15.75" customHeight="1" x14ac:dyDescent="0.25">
      <c r="A130" s="316">
        <v>44749</v>
      </c>
      <c r="B130" s="317" t="s">
        <v>216</v>
      </c>
      <c r="C130" s="317" t="s">
        <v>944</v>
      </c>
      <c r="D130" s="317" t="s">
        <v>236</v>
      </c>
      <c r="E130" s="317" t="s">
        <v>945</v>
      </c>
      <c r="F130" s="317" t="s">
        <v>946</v>
      </c>
      <c r="G130" s="317" t="s">
        <v>209</v>
      </c>
      <c r="H130" s="317" t="s">
        <v>947</v>
      </c>
      <c r="I130" s="316">
        <v>44767</v>
      </c>
      <c r="J130" s="318" t="s">
        <v>251</v>
      </c>
      <c r="K130" s="318" t="s">
        <v>948</v>
      </c>
      <c r="L130" s="318" t="s">
        <v>216</v>
      </c>
      <c r="M130" s="318" t="s">
        <v>216</v>
      </c>
      <c r="N130" s="318" t="s">
        <v>216</v>
      </c>
      <c r="O130" s="318" t="s">
        <v>216</v>
      </c>
      <c r="P130" s="316">
        <v>44019</v>
      </c>
      <c r="Q130" s="343">
        <v>2530</v>
      </c>
      <c r="R130" s="317" t="s">
        <v>218</v>
      </c>
      <c r="S130" s="337">
        <v>0</v>
      </c>
      <c r="T130" s="317">
        <v>0</v>
      </c>
      <c r="U130" s="317"/>
      <c r="V130" s="317"/>
      <c r="W130" s="317"/>
      <c r="X130" s="320">
        <v>0</v>
      </c>
      <c r="Y130" s="317"/>
      <c r="Z130" s="317"/>
      <c r="AA130" s="317">
        <v>0</v>
      </c>
      <c r="AB130" s="317"/>
      <c r="AC130" s="317"/>
      <c r="AD130" s="317"/>
      <c r="AE130" s="318" t="s">
        <v>220</v>
      </c>
      <c r="AF130" s="321"/>
      <c r="AG130" s="322" t="s">
        <v>216</v>
      </c>
      <c r="AH130" s="322" t="s">
        <v>216</v>
      </c>
      <c r="AI130" s="322" t="s">
        <v>949</v>
      </c>
      <c r="AJ130" s="322" t="s">
        <v>216</v>
      </c>
      <c r="AK130" s="322" t="s">
        <v>216</v>
      </c>
      <c r="AL130" s="322" t="s">
        <v>216</v>
      </c>
      <c r="AM130" s="322" t="s">
        <v>216</v>
      </c>
      <c r="AN130" s="321"/>
      <c r="AO130" s="321"/>
      <c r="AP130" s="322" t="s">
        <v>216</v>
      </c>
      <c r="AQ130" s="322" t="s">
        <v>216</v>
      </c>
      <c r="AR130" s="322" t="s">
        <v>216</v>
      </c>
    </row>
    <row r="131" spans="1:44" ht="15.75" customHeight="1" x14ac:dyDescent="0.25">
      <c r="A131" s="316">
        <v>44689</v>
      </c>
      <c r="B131" s="317" t="s">
        <v>216</v>
      </c>
      <c r="C131" s="317" t="s">
        <v>950</v>
      </c>
      <c r="D131" s="317" t="s">
        <v>236</v>
      </c>
      <c r="E131" s="317" t="s">
        <v>951</v>
      </c>
      <c r="F131" s="317" t="s">
        <v>952</v>
      </c>
      <c r="G131" s="317" t="s">
        <v>209</v>
      </c>
      <c r="H131" s="317" t="s">
        <v>953</v>
      </c>
      <c r="I131" s="316">
        <v>44719</v>
      </c>
      <c r="J131" s="318" t="s">
        <v>240</v>
      </c>
      <c r="K131" s="318" t="s">
        <v>954</v>
      </c>
      <c r="L131" s="318" t="s">
        <v>216</v>
      </c>
      <c r="M131" s="318" t="s">
        <v>216</v>
      </c>
      <c r="N131" s="318" t="s">
        <v>216</v>
      </c>
      <c r="O131" s="318" t="s">
        <v>216</v>
      </c>
      <c r="P131" s="316">
        <v>44722</v>
      </c>
      <c r="Q131" s="331">
        <v>2580</v>
      </c>
      <c r="R131" s="317" t="s">
        <v>255</v>
      </c>
      <c r="S131" s="337">
        <v>0</v>
      </c>
      <c r="T131" s="317">
        <v>0</v>
      </c>
      <c r="U131" s="317"/>
      <c r="V131" s="317"/>
      <c r="W131" s="317"/>
      <c r="X131" s="320">
        <v>0</v>
      </c>
      <c r="Y131" s="317"/>
      <c r="Z131" s="317"/>
      <c r="AA131" s="317">
        <v>0</v>
      </c>
      <c r="AB131" s="317"/>
      <c r="AC131" s="317"/>
      <c r="AD131" s="317"/>
      <c r="AE131" s="318" t="s">
        <v>220</v>
      </c>
      <c r="AF131" s="321"/>
      <c r="AG131" s="322" t="s">
        <v>216</v>
      </c>
      <c r="AH131" s="322" t="s">
        <v>216</v>
      </c>
      <c r="AI131" s="322" t="s">
        <v>244</v>
      </c>
      <c r="AJ131" s="322" t="s">
        <v>216</v>
      </c>
      <c r="AK131" s="322" t="s">
        <v>216</v>
      </c>
      <c r="AL131" s="322" t="s">
        <v>216</v>
      </c>
      <c r="AM131" s="322" t="s">
        <v>216</v>
      </c>
      <c r="AN131" s="321"/>
      <c r="AO131" s="321"/>
      <c r="AP131" s="322" t="s">
        <v>216</v>
      </c>
      <c r="AQ131" s="322" t="s">
        <v>216</v>
      </c>
      <c r="AR131" s="322" t="s">
        <v>216</v>
      </c>
    </row>
    <row r="132" spans="1:44" ht="15.75" customHeight="1" x14ac:dyDescent="0.25">
      <c r="A132" s="316">
        <v>44725</v>
      </c>
      <c r="B132" s="317" t="s">
        <v>216</v>
      </c>
      <c r="C132" s="317" t="s">
        <v>955</v>
      </c>
      <c r="D132" s="317" t="s">
        <v>236</v>
      </c>
      <c r="E132" s="317" t="s">
        <v>839</v>
      </c>
      <c r="F132" s="317" t="s">
        <v>956</v>
      </c>
      <c r="G132" s="317" t="s">
        <v>209</v>
      </c>
      <c r="H132" s="317" t="s">
        <v>957</v>
      </c>
      <c r="I132" s="316">
        <v>44728</v>
      </c>
      <c r="J132" s="318" t="s">
        <v>251</v>
      </c>
      <c r="K132" s="318" t="s">
        <v>468</v>
      </c>
      <c r="L132" s="318" t="s">
        <v>216</v>
      </c>
      <c r="M132" s="318" t="s">
        <v>216</v>
      </c>
      <c r="N132" s="318" t="s">
        <v>216</v>
      </c>
      <c r="O132" s="318" t="s">
        <v>216</v>
      </c>
      <c r="P132" s="316"/>
      <c r="Q132" s="344">
        <v>2790</v>
      </c>
      <c r="R132" s="317" t="s">
        <v>218</v>
      </c>
      <c r="S132" s="337">
        <v>0</v>
      </c>
      <c r="T132" s="317">
        <v>0</v>
      </c>
      <c r="U132" s="317"/>
      <c r="V132" s="317"/>
      <c r="W132" s="317"/>
      <c r="X132" s="320">
        <v>0</v>
      </c>
      <c r="Y132" s="317"/>
      <c r="Z132" s="317"/>
      <c r="AA132" s="317">
        <v>0</v>
      </c>
      <c r="AB132" s="317"/>
      <c r="AC132" s="317"/>
      <c r="AD132" s="317"/>
      <c r="AE132" s="318" t="s">
        <v>220</v>
      </c>
      <c r="AF132" s="321"/>
      <c r="AG132" s="322" t="s">
        <v>216</v>
      </c>
      <c r="AH132" s="322" t="s">
        <v>216</v>
      </c>
      <c r="AI132" s="322" t="s">
        <v>286</v>
      </c>
      <c r="AJ132" s="322" t="s">
        <v>216</v>
      </c>
      <c r="AK132" s="322" t="s">
        <v>216</v>
      </c>
      <c r="AL132" s="322" t="s">
        <v>216</v>
      </c>
      <c r="AM132" s="322" t="s">
        <v>216</v>
      </c>
      <c r="AN132" s="321"/>
      <c r="AO132" s="321"/>
      <c r="AP132" s="322" t="s">
        <v>216</v>
      </c>
      <c r="AQ132" s="322" t="s">
        <v>216</v>
      </c>
      <c r="AR132" s="322" t="s">
        <v>216</v>
      </c>
    </row>
    <row r="133" spans="1:44" ht="15.75" customHeight="1" x14ac:dyDescent="0.25">
      <c r="A133" s="316">
        <v>44896</v>
      </c>
      <c r="B133" s="317" t="s">
        <v>216</v>
      </c>
      <c r="C133" s="317" t="s">
        <v>958</v>
      </c>
      <c r="D133" s="317" t="s">
        <v>258</v>
      </c>
      <c r="E133" s="317" t="s">
        <v>959</v>
      </c>
      <c r="F133" s="317" t="s">
        <v>960</v>
      </c>
      <c r="G133" s="317" t="s">
        <v>209</v>
      </c>
      <c r="H133" s="317" t="s">
        <v>961</v>
      </c>
      <c r="I133" s="316">
        <v>44939</v>
      </c>
      <c r="J133" s="318" t="s">
        <v>271</v>
      </c>
      <c r="K133" s="318" t="s">
        <v>962</v>
      </c>
      <c r="L133" s="318" t="s">
        <v>216</v>
      </c>
      <c r="M133" s="318" t="s">
        <v>216</v>
      </c>
      <c r="N133" s="318" t="s">
        <v>216</v>
      </c>
      <c r="O133" s="318" t="s">
        <v>216</v>
      </c>
      <c r="P133" s="316">
        <v>44896</v>
      </c>
      <c r="Q133" s="343">
        <v>2045</v>
      </c>
      <c r="R133" s="317" t="s">
        <v>218</v>
      </c>
      <c r="S133" s="337">
        <v>0</v>
      </c>
      <c r="T133" s="317">
        <v>0</v>
      </c>
      <c r="U133" s="317"/>
      <c r="V133" s="317"/>
      <c r="W133" s="317"/>
      <c r="X133" s="320">
        <v>0</v>
      </c>
      <c r="Y133" s="317"/>
      <c r="Z133" s="317"/>
      <c r="AA133" s="317">
        <v>0</v>
      </c>
      <c r="AB133" s="317"/>
      <c r="AC133" s="317"/>
      <c r="AD133" s="317"/>
      <c r="AE133" s="318" t="s">
        <v>220</v>
      </c>
      <c r="AF133" s="321"/>
      <c r="AG133" s="322" t="s">
        <v>216</v>
      </c>
      <c r="AH133" s="322" t="s">
        <v>216</v>
      </c>
      <c r="AI133" s="322" t="s">
        <v>264</v>
      </c>
      <c r="AJ133" s="322" t="s">
        <v>216</v>
      </c>
      <c r="AK133" s="322" t="s">
        <v>216</v>
      </c>
      <c r="AL133" s="322" t="s">
        <v>216</v>
      </c>
      <c r="AM133" s="322" t="s">
        <v>216</v>
      </c>
      <c r="AN133" s="321"/>
      <c r="AO133" s="321"/>
      <c r="AP133" s="322" t="s">
        <v>216</v>
      </c>
      <c r="AQ133" s="322" t="s">
        <v>216</v>
      </c>
      <c r="AR133" s="322" t="s">
        <v>216</v>
      </c>
    </row>
    <row r="134" spans="1:44" ht="15.75" customHeight="1" x14ac:dyDescent="0.25">
      <c r="A134" s="316">
        <v>44948</v>
      </c>
      <c r="B134" s="317" t="s">
        <v>963</v>
      </c>
      <c r="C134" s="317" t="s">
        <v>964</v>
      </c>
      <c r="D134" s="317" t="s">
        <v>507</v>
      </c>
      <c r="E134" s="317" t="s">
        <v>745</v>
      </c>
      <c r="F134" s="317" t="s">
        <v>746</v>
      </c>
      <c r="G134" s="317" t="s">
        <v>209</v>
      </c>
      <c r="H134" s="317" t="s">
        <v>965</v>
      </c>
      <c r="I134" s="316">
        <v>44949</v>
      </c>
      <c r="J134" s="318" t="s">
        <v>251</v>
      </c>
      <c r="K134" s="318" t="s">
        <v>468</v>
      </c>
      <c r="L134" s="318" t="s">
        <v>251</v>
      </c>
      <c r="M134" s="318" t="s">
        <v>849</v>
      </c>
      <c r="N134" s="318" t="s">
        <v>216</v>
      </c>
      <c r="O134" s="318" t="s">
        <v>216</v>
      </c>
      <c r="P134" s="316">
        <v>44993</v>
      </c>
      <c r="Q134" s="331">
        <v>2500</v>
      </c>
      <c r="R134" s="317" t="s">
        <v>218</v>
      </c>
      <c r="S134" s="337">
        <v>0</v>
      </c>
      <c r="T134" s="317">
        <v>0</v>
      </c>
      <c r="U134" s="317"/>
      <c r="V134" s="317"/>
      <c r="W134" s="317"/>
      <c r="X134" s="320">
        <v>0</v>
      </c>
      <c r="Y134" s="317"/>
      <c r="Z134" s="317"/>
      <c r="AA134" s="317">
        <v>0</v>
      </c>
      <c r="AB134" s="317"/>
      <c r="AC134" s="317"/>
      <c r="AD134" s="317"/>
      <c r="AE134" s="318" t="s">
        <v>220</v>
      </c>
      <c r="AF134" s="321"/>
      <c r="AG134" s="322" t="s">
        <v>216</v>
      </c>
      <c r="AH134" s="322" t="s">
        <v>216</v>
      </c>
      <c r="AI134" s="322" t="s">
        <v>512</v>
      </c>
      <c r="AJ134" s="322" t="s">
        <v>216</v>
      </c>
      <c r="AK134" s="322" t="s">
        <v>216</v>
      </c>
      <c r="AL134" s="322" t="s">
        <v>216</v>
      </c>
      <c r="AM134" s="322" t="s">
        <v>216</v>
      </c>
      <c r="AN134" s="321"/>
      <c r="AO134" s="321"/>
      <c r="AP134" s="322" t="s">
        <v>216</v>
      </c>
      <c r="AQ134" s="322" t="s">
        <v>216</v>
      </c>
      <c r="AR134" s="322" t="s">
        <v>216</v>
      </c>
    </row>
    <row r="135" spans="1:44" ht="15.75" customHeight="1" x14ac:dyDescent="0.25">
      <c r="A135" s="316">
        <v>44813</v>
      </c>
      <c r="B135" s="317" t="s">
        <v>216</v>
      </c>
      <c r="C135" s="317" t="s">
        <v>966</v>
      </c>
      <c r="D135" s="317" t="s">
        <v>402</v>
      </c>
      <c r="E135" s="317" t="s">
        <v>967</v>
      </c>
      <c r="F135" s="317" t="s">
        <v>968</v>
      </c>
      <c r="G135" s="317" t="s">
        <v>209</v>
      </c>
      <c r="H135" s="317" t="s">
        <v>969</v>
      </c>
      <c r="I135" s="316">
        <v>44839</v>
      </c>
      <c r="J135" s="318" t="s">
        <v>251</v>
      </c>
      <c r="K135" s="318" t="s">
        <v>970</v>
      </c>
      <c r="L135" s="318" t="s">
        <v>251</v>
      </c>
      <c r="M135" s="318" t="s">
        <v>971</v>
      </c>
      <c r="N135" s="318" t="s">
        <v>216</v>
      </c>
      <c r="O135" s="318" t="s">
        <v>216</v>
      </c>
      <c r="P135" s="316">
        <v>44813</v>
      </c>
      <c r="Q135" s="331">
        <v>1790</v>
      </c>
      <c r="R135" s="317" t="s">
        <v>218</v>
      </c>
      <c r="S135" s="337">
        <v>0</v>
      </c>
      <c r="T135" s="317">
        <v>0</v>
      </c>
      <c r="U135" s="317"/>
      <c r="V135" s="317"/>
      <c r="W135" s="317"/>
      <c r="X135" s="320">
        <v>0</v>
      </c>
      <c r="Y135" s="317"/>
      <c r="Z135" s="317"/>
      <c r="AA135" s="317">
        <v>0</v>
      </c>
      <c r="AB135" s="317"/>
      <c r="AC135" s="317"/>
      <c r="AD135" s="317"/>
      <c r="AE135" s="318" t="s">
        <v>220</v>
      </c>
      <c r="AF135" s="321"/>
      <c r="AG135" s="322" t="s">
        <v>216</v>
      </c>
      <c r="AH135" s="322" t="s">
        <v>216</v>
      </c>
      <c r="AI135" s="322" t="s">
        <v>278</v>
      </c>
      <c r="AJ135" s="322" t="s">
        <v>216</v>
      </c>
      <c r="AK135" s="322" t="s">
        <v>216</v>
      </c>
      <c r="AL135" s="322" t="s">
        <v>216</v>
      </c>
      <c r="AM135" s="322" t="s">
        <v>216</v>
      </c>
      <c r="AN135" s="321"/>
      <c r="AO135" s="321"/>
      <c r="AP135" s="322" t="s">
        <v>216</v>
      </c>
      <c r="AQ135" s="322" t="s">
        <v>216</v>
      </c>
      <c r="AR135" s="322" t="s">
        <v>216</v>
      </c>
    </row>
    <row r="136" spans="1:44" ht="15.75" customHeight="1" x14ac:dyDescent="0.25">
      <c r="A136" s="316">
        <v>44853</v>
      </c>
      <c r="B136" s="317" t="s">
        <v>216</v>
      </c>
      <c r="C136" s="317" t="s">
        <v>972</v>
      </c>
      <c r="D136" s="317" t="s">
        <v>206</v>
      </c>
      <c r="E136" s="317" t="s">
        <v>225</v>
      </c>
      <c r="F136" s="317" t="s">
        <v>226</v>
      </c>
      <c r="G136" s="317" t="s">
        <v>209</v>
      </c>
      <c r="H136" s="317" t="s">
        <v>973</v>
      </c>
      <c r="I136" s="316">
        <v>44855</v>
      </c>
      <c r="J136" s="318" t="s">
        <v>229</v>
      </c>
      <c r="K136" s="318" t="s">
        <v>216</v>
      </c>
      <c r="L136" s="318" t="s">
        <v>216</v>
      </c>
      <c r="M136" s="318" t="s">
        <v>216</v>
      </c>
      <c r="N136" s="318" t="s">
        <v>216</v>
      </c>
      <c r="O136" s="318" t="s">
        <v>216</v>
      </c>
      <c r="P136" s="316">
        <v>44855</v>
      </c>
      <c r="Q136" s="331">
        <v>2400</v>
      </c>
      <c r="R136" s="317" t="s">
        <v>218</v>
      </c>
      <c r="S136" s="337">
        <v>0</v>
      </c>
      <c r="T136" s="317">
        <v>0</v>
      </c>
      <c r="U136" s="317"/>
      <c r="V136" s="317"/>
      <c r="W136" s="317"/>
      <c r="X136" s="320">
        <v>0</v>
      </c>
      <c r="Y136" s="317"/>
      <c r="Z136" s="317"/>
      <c r="AA136" s="317">
        <v>0</v>
      </c>
      <c r="AB136" s="317"/>
      <c r="AC136" s="317"/>
      <c r="AD136" s="317"/>
      <c r="AE136" s="318" t="s">
        <v>220</v>
      </c>
      <c r="AF136" s="321"/>
      <c r="AG136" s="322" t="s">
        <v>974</v>
      </c>
      <c r="AH136" s="322" t="s">
        <v>216</v>
      </c>
      <c r="AI136" s="322" t="s">
        <v>349</v>
      </c>
      <c r="AJ136" s="322" t="s">
        <v>216</v>
      </c>
      <c r="AK136" s="322" t="s">
        <v>216</v>
      </c>
      <c r="AL136" s="322" t="s">
        <v>216</v>
      </c>
      <c r="AM136" s="322" t="s">
        <v>216</v>
      </c>
      <c r="AN136" s="321"/>
      <c r="AO136" s="321"/>
      <c r="AP136" s="322" t="s">
        <v>216</v>
      </c>
      <c r="AQ136" s="322" t="s">
        <v>216</v>
      </c>
      <c r="AR136" s="322" t="s">
        <v>216</v>
      </c>
    </row>
    <row r="137" spans="1:44" ht="15.75" customHeight="1" x14ac:dyDescent="0.25">
      <c r="A137" s="316">
        <v>44753</v>
      </c>
      <c r="B137" s="317" t="s">
        <v>216</v>
      </c>
      <c r="C137" s="317" t="s">
        <v>975</v>
      </c>
      <c r="D137" s="317" t="s">
        <v>236</v>
      </c>
      <c r="E137" s="317" t="s">
        <v>976</v>
      </c>
      <c r="F137" s="317" t="s">
        <v>977</v>
      </c>
      <c r="G137" s="317" t="s">
        <v>209</v>
      </c>
      <c r="H137" s="317" t="s">
        <v>978</v>
      </c>
      <c r="I137" s="316">
        <v>44776</v>
      </c>
      <c r="J137" s="318" t="s">
        <v>251</v>
      </c>
      <c r="K137" s="318" t="s">
        <v>504</v>
      </c>
      <c r="L137" s="318" t="s">
        <v>216</v>
      </c>
      <c r="M137" s="318" t="s">
        <v>216</v>
      </c>
      <c r="N137" s="318" t="s">
        <v>216</v>
      </c>
      <c r="O137" s="318" t="s">
        <v>216</v>
      </c>
      <c r="P137" s="316">
        <v>44757</v>
      </c>
      <c r="Q137" s="344">
        <v>3510</v>
      </c>
      <c r="R137" s="317" t="s">
        <v>218</v>
      </c>
      <c r="S137" s="337">
        <v>0</v>
      </c>
      <c r="T137" s="317">
        <v>0</v>
      </c>
      <c r="U137" s="317"/>
      <c r="V137" s="317"/>
      <c r="W137" s="317"/>
      <c r="X137" s="320">
        <v>0</v>
      </c>
      <c r="Y137" s="317"/>
      <c r="Z137" s="317"/>
      <c r="AA137" s="317">
        <v>0</v>
      </c>
      <c r="AB137" s="317"/>
      <c r="AC137" s="317"/>
      <c r="AD137" s="317"/>
      <c r="AE137" s="318" t="s">
        <v>220</v>
      </c>
      <c r="AF137" s="321"/>
      <c r="AG137" s="322" t="s">
        <v>216</v>
      </c>
      <c r="AH137" s="322" t="s">
        <v>216</v>
      </c>
      <c r="AI137" s="322" t="s">
        <v>244</v>
      </c>
      <c r="AJ137" s="322" t="s">
        <v>216</v>
      </c>
      <c r="AK137" s="322" t="s">
        <v>216</v>
      </c>
      <c r="AL137" s="322" t="s">
        <v>216</v>
      </c>
      <c r="AM137" s="322" t="s">
        <v>216</v>
      </c>
      <c r="AN137" s="321"/>
      <c r="AO137" s="321"/>
      <c r="AP137" s="322" t="s">
        <v>216</v>
      </c>
      <c r="AQ137" s="322" t="s">
        <v>216</v>
      </c>
      <c r="AR137" s="322" t="s">
        <v>216</v>
      </c>
    </row>
    <row r="138" spans="1:44" ht="15.75" customHeight="1" x14ac:dyDescent="0.25">
      <c r="A138" s="316">
        <v>44653</v>
      </c>
      <c r="B138" s="317" t="s">
        <v>979</v>
      </c>
      <c r="C138" s="317" t="s">
        <v>980</v>
      </c>
      <c r="D138" s="317" t="s">
        <v>236</v>
      </c>
      <c r="E138" s="317" t="s">
        <v>308</v>
      </c>
      <c r="F138" s="317" t="s">
        <v>309</v>
      </c>
      <c r="G138" s="317" t="s">
        <v>209</v>
      </c>
      <c r="H138" s="317" t="s">
        <v>981</v>
      </c>
      <c r="I138" s="316">
        <v>44659</v>
      </c>
      <c r="J138" s="318" t="s">
        <v>229</v>
      </c>
      <c r="K138" s="318" t="s">
        <v>982</v>
      </c>
      <c r="L138" s="318" t="s">
        <v>213</v>
      </c>
      <c r="M138" s="318" t="s">
        <v>983</v>
      </c>
      <c r="N138" s="318" t="s">
        <v>228</v>
      </c>
      <c r="O138" s="318" t="s">
        <v>901</v>
      </c>
      <c r="P138" s="316">
        <v>44653</v>
      </c>
      <c r="Q138" s="343">
        <v>2640</v>
      </c>
      <c r="R138" s="317" t="s">
        <v>218</v>
      </c>
      <c r="S138" s="337">
        <v>0</v>
      </c>
      <c r="T138" s="317">
        <v>0</v>
      </c>
      <c r="U138" s="317"/>
      <c r="V138" s="317"/>
      <c r="W138" s="317"/>
      <c r="X138" s="320">
        <v>0</v>
      </c>
      <c r="Y138" s="317"/>
      <c r="Z138" s="317"/>
      <c r="AA138" s="317">
        <v>0</v>
      </c>
      <c r="AB138" s="317"/>
      <c r="AC138" s="317"/>
      <c r="AD138" s="317"/>
      <c r="AE138" s="318" t="s">
        <v>220</v>
      </c>
      <c r="AF138" s="321"/>
      <c r="AG138" s="322" t="s">
        <v>216</v>
      </c>
      <c r="AH138" s="322" t="s">
        <v>216</v>
      </c>
      <c r="AI138" s="322" t="s">
        <v>286</v>
      </c>
      <c r="AJ138" s="322" t="s">
        <v>216</v>
      </c>
      <c r="AK138" s="322" t="s">
        <v>216</v>
      </c>
      <c r="AL138" s="322" t="s">
        <v>216</v>
      </c>
      <c r="AM138" s="322" t="s">
        <v>216</v>
      </c>
      <c r="AN138" s="321"/>
      <c r="AO138" s="321"/>
      <c r="AP138" s="322" t="s">
        <v>216</v>
      </c>
      <c r="AQ138" s="322" t="s">
        <v>216</v>
      </c>
      <c r="AR138" s="322" t="s">
        <v>216</v>
      </c>
    </row>
    <row r="139" spans="1:44" ht="15.75" customHeight="1" x14ac:dyDescent="0.25">
      <c r="A139" s="316">
        <v>44652</v>
      </c>
      <c r="B139" s="317" t="s">
        <v>216</v>
      </c>
      <c r="C139" s="317" t="s">
        <v>984</v>
      </c>
      <c r="D139" s="317" t="s">
        <v>331</v>
      </c>
      <c r="E139" s="317" t="s">
        <v>985</v>
      </c>
      <c r="F139" s="317" t="s">
        <v>986</v>
      </c>
      <c r="G139" s="317" t="s">
        <v>209</v>
      </c>
      <c r="H139" s="317" t="s">
        <v>987</v>
      </c>
      <c r="I139" s="316">
        <v>44712</v>
      </c>
      <c r="J139" s="318" t="s">
        <v>251</v>
      </c>
      <c r="K139" s="318" t="s">
        <v>988</v>
      </c>
      <c r="L139" s="318" t="s">
        <v>216</v>
      </c>
      <c r="M139" s="318" t="s">
        <v>216</v>
      </c>
      <c r="N139" s="318" t="s">
        <v>216</v>
      </c>
      <c r="O139" s="318" t="s">
        <v>216</v>
      </c>
      <c r="P139" s="316">
        <v>45017</v>
      </c>
      <c r="Q139" s="331">
        <v>2615</v>
      </c>
      <c r="R139" s="317" t="s">
        <v>218</v>
      </c>
      <c r="S139" s="337">
        <v>0</v>
      </c>
      <c r="T139" s="317">
        <v>0</v>
      </c>
      <c r="U139" s="317"/>
      <c r="V139" s="317"/>
      <c r="W139" s="317"/>
      <c r="X139" s="320">
        <v>0</v>
      </c>
      <c r="Y139" s="317"/>
      <c r="Z139" s="317"/>
      <c r="AA139" s="317">
        <v>0</v>
      </c>
      <c r="AB139" s="317"/>
      <c r="AC139" s="317"/>
      <c r="AD139" s="317"/>
      <c r="AE139" s="318" t="s">
        <v>220</v>
      </c>
      <c r="AF139" s="321"/>
      <c r="AG139" s="322" t="s">
        <v>216</v>
      </c>
      <c r="AH139" s="322" t="s">
        <v>216</v>
      </c>
      <c r="AI139" s="322" t="s">
        <v>336</v>
      </c>
      <c r="AJ139" s="322" t="s">
        <v>216</v>
      </c>
      <c r="AK139" s="322" t="s">
        <v>216</v>
      </c>
      <c r="AL139" s="322" t="s">
        <v>216</v>
      </c>
      <c r="AM139" s="322" t="s">
        <v>216</v>
      </c>
      <c r="AN139" s="321"/>
      <c r="AO139" s="321"/>
      <c r="AP139" s="322" t="s">
        <v>216</v>
      </c>
      <c r="AQ139" s="322" t="s">
        <v>216</v>
      </c>
      <c r="AR139" s="322" t="s">
        <v>216</v>
      </c>
    </row>
    <row r="140" spans="1:44" ht="15.75" customHeight="1" x14ac:dyDescent="0.25">
      <c r="A140" s="316">
        <v>44674</v>
      </c>
      <c r="B140" s="317" t="s">
        <v>216</v>
      </c>
      <c r="C140" s="317" t="s">
        <v>989</v>
      </c>
      <c r="D140" s="317" t="s">
        <v>274</v>
      </c>
      <c r="E140" s="317" t="s">
        <v>990</v>
      </c>
      <c r="F140" s="317" t="s">
        <v>991</v>
      </c>
      <c r="G140" s="317" t="s">
        <v>209</v>
      </c>
      <c r="H140" s="317" t="s">
        <v>992</v>
      </c>
      <c r="I140" s="316">
        <v>44685</v>
      </c>
      <c r="J140" s="318" t="s">
        <v>271</v>
      </c>
      <c r="K140" s="318" t="s">
        <v>993</v>
      </c>
      <c r="L140" s="318" t="s">
        <v>216</v>
      </c>
      <c r="M140" s="318" t="s">
        <v>216</v>
      </c>
      <c r="N140" s="318" t="s">
        <v>216</v>
      </c>
      <c r="O140" s="318" t="s">
        <v>216</v>
      </c>
      <c r="P140" s="316">
        <v>44674</v>
      </c>
      <c r="Q140" s="331">
        <v>2290</v>
      </c>
      <c r="R140" s="317" t="s">
        <v>218</v>
      </c>
      <c r="S140" s="337">
        <v>0</v>
      </c>
      <c r="T140" s="317">
        <v>0</v>
      </c>
      <c r="U140" s="317"/>
      <c r="V140" s="317"/>
      <c r="W140" s="317"/>
      <c r="X140" s="320">
        <v>0</v>
      </c>
      <c r="Y140" s="317"/>
      <c r="Z140" s="317"/>
      <c r="AA140" s="317">
        <v>0</v>
      </c>
      <c r="AB140" s="317"/>
      <c r="AC140" s="317"/>
      <c r="AD140" s="317"/>
      <c r="AE140" s="318" t="s">
        <v>220</v>
      </c>
      <c r="AF140" s="321"/>
      <c r="AG140" s="322" t="s">
        <v>216</v>
      </c>
      <c r="AH140" s="322" t="s">
        <v>216</v>
      </c>
      <c r="AI140" s="322" t="s">
        <v>278</v>
      </c>
      <c r="AJ140" s="322" t="s">
        <v>216</v>
      </c>
      <c r="AK140" s="322" t="s">
        <v>216</v>
      </c>
      <c r="AL140" s="322" t="s">
        <v>216</v>
      </c>
      <c r="AM140" s="322" t="s">
        <v>216</v>
      </c>
      <c r="AN140" s="321"/>
      <c r="AO140" s="321"/>
      <c r="AP140" s="322" t="s">
        <v>216</v>
      </c>
      <c r="AQ140" s="322" t="s">
        <v>216</v>
      </c>
      <c r="AR140" s="322" t="s">
        <v>216</v>
      </c>
    </row>
    <row r="141" spans="1:44" ht="15.75" customHeight="1" x14ac:dyDescent="0.25">
      <c r="A141" s="316">
        <v>44891</v>
      </c>
      <c r="B141" s="317" t="s">
        <v>994</v>
      </c>
      <c r="C141" s="317" t="s">
        <v>995</v>
      </c>
      <c r="D141" s="317" t="s">
        <v>206</v>
      </c>
      <c r="E141" s="317" t="s">
        <v>996</v>
      </c>
      <c r="F141" s="317" t="s">
        <v>997</v>
      </c>
      <c r="G141" s="317" t="s">
        <v>209</v>
      </c>
      <c r="H141" s="317" t="s">
        <v>998</v>
      </c>
      <c r="I141" s="316">
        <v>44978</v>
      </c>
      <c r="J141" s="318" t="s">
        <v>229</v>
      </c>
      <c r="K141" s="318" t="s">
        <v>900</v>
      </c>
      <c r="L141" s="318" t="s">
        <v>228</v>
      </c>
      <c r="M141" s="318" t="s">
        <v>901</v>
      </c>
      <c r="N141" s="318" t="s">
        <v>216</v>
      </c>
      <c r="O141" s="318" t="s">
        <v>216</v>
      </c>
      <c r="P141" s="316">
        <v>44979</v>
      </c>
      <c r="Q141" s="343">
        <v>3290</v>
      </c>
      <c r="R141" s="317" t="s">
        <v>218</v>
      </c>
      <c r="S141" s="337">
        <v>0</v>
      </c>
      <c r="T141" s="317">
        <v>0</v>
      </c>
      <c r="U141" s="317"/>
      <c r="V141" s="317"/>
      <c r="W141" s="317"/>
      <c r="X141" s="320">
        <v>0</v>
      </c>
      <c r="Y141" s="317"/>
      <c r="Z141" s="317"/>
      <c r="AA141" s="317">
        <v>0</v>
      </c>
      <c r="AB141" s="317"/>
      <c r="AC141" s="317"/>
      <c r="AD141" s="317"/>
      <c r="AE141" s="318" t="s">
        <v>220</v>
      </c>
      <c r="AF141" s="321"/>
      <c r="AG141" s="322" t="s">
        <v>216</v>
      </c>
      <c r="AH141" s="322" t="s">
        <v>216</v>
      </c>
      <c r="AI141" s="322" t="s">
        <v>349</v>
      </c>
      <c r="AJ141" s="322" t="s">
        <v>216</v>
      </c>
      <c r="AK141" s="322" t="s">
        <v>216</v>
      </c>
      <c r="AL141" s="322" t="s">
        <v>216</v>
      </c>
      <c r="AM141" s="322" t="s">
        <v>216</v>
      </c>
      <c r="AN141" s="321"/>
      <c r="AO141" s="321"/>
      <c r="AP141" s="322" t="s">
        <v>216</v>
      </c>
      <c r="AQ141" s="322" t="s">
        <v>216</v>
      </c>
      <c r="AR141" s="322" t="s">
        <v>216</v>
      </c>
    </row>
    <row r="142" spans="1:44" ht="15.75" customHeight="1" x14ac:dyDescent="0.25">
      <c r="A142" s="316">
        <v>44844</v>
      </c>
      <c r="B142" s="317" t="s">
        <v>216</v>
      </c>
      <c r="C142" s="317" t="s">
        <v>999</v>
      </c>
      <c r="D142" s="317" t="s">
        <v>236</v>
      </c>
      <c r="E142" s="317" t="s">
        <v>1000</v>
      </c>
      <c r="F142" s="317" t="s">
        <v>1001</v>
      </c>
      <c r="G142" s="317" t="s">
        <v>209</v>
      </c>
      <c r="H142" s="317" t="s">
        <v>1002</v>
      </c>
      <c r="I142" s="316">
        <v>44890</v>
      </c>
      <c r="J142" s="318" t="s">
        <v>251</v>
      </c>
      <c r="K142" s="318" t="s">
        <v>1003</v>
      </c>
      <c r="L142" s="318" t="s">
        <v>216</v>
      </c>
      <c r="M142" s="318" t="s">
        <v>216</v>
      </c>
      <c r="N142" s="318" t="s">
        <v>216</v>
      </c>
      <c r="O142" s="318" t="s">
        <v>216</v>
      </c>
      <c r="P142" s="316">
        <v>44855</v>
      </c>
      <c r="Q142" s="331">
        <v>2200</v>
      </c>
      <c r="R142" s="317" t="s">
        <v>218</v>
      </c>
      <c r="S142" s="337">
        <v>0</v>
      </c>
      <c r="T142" s="317">
        <v>0</v>
      </c>
      <c r="U142" s="317"/>
      <c r="V142" s="317"/>
      <c r="W142" s="317"/>
      <c r="X142" s="320">
        <v>0</v>
      </c>
      <c r="Y142" s="317"/>
      <c r="Z142" s="317"/>
      <c r="AA142" s="317">
        <v>0</v>
      </c>
      <c r="AB142" s="317"/>
      <c r="AC142" s="317"/>
      <c r="AD142" s="317"/>
      <c r="AE142" s="318" t="s">
        <v>220</v>
      </c>
      <c r="AF142" s="321"/>
      <c r="AG142" s="322" t="s">
        <v>216</v>
      </c>
      <c r="AH142" s="322" t="s">
        <v>216</v>
      </c>
      <c r="AI142" s="322" t="s">
        <v>244</v>
      </c>
      <c r="AJ142" s="322" t="s">
        <v>216</v>
      </c>
      <c r="AK142" s="322" t="s">
        <v>216</v>
      </c>
      <c r="AL142" s="322" t="s">
        <v>216</v>
      </c>
      <c r="AM142" s="322" t="s">
        <v>216</v>
      </c>
      <c r="AN142" s="321"/>
      <c r="AO142" s="321"/>
      <c r="AP142" s="322" t="s">
        <v>216</v>
      </c>
      <c r="AQ142" s="322" t="s">
        <v>216</v>
      </c>
      <c r="AR142" s="322" t="s">
        <v>216</v>
      </c>
    </row>
    <row r="143" spans="1:44" ht="15.75" customHeight="1" x14ac:dyDescent="0.25">
      <c r="A143" s="316">
        <v>44732</v>
      </c>
      <c r="B143" s="317" t="s">
        <v>216</v>
      </c>
      <c r="C143" s="317" t="s">
        <v>1004</v>
      </c>
      <c r="D143" s="317" t="s">
        <v>258</v>
      </c>
      <c r="E143" s="317" t="s">
        <v>259</v>
      </c>
      <c r="F143" s="317" t="s">
        <v>260</v>
      </c>
      <c r="G143" s="317" t="s">
        <v>209</v>
      </c>
      <c r="H143" s="317" t="s">
        <v>1005</v>
      </c>
      <c r="I143" s="316">
        <v>44781</v>
      </c>
      <c r="J143" s="318" t="s">
        <v>240</v>
      </c>
      <c r="K143" s="318" t="s">
        <v>241</v>
      </c>
      <c r="L143" s="318" t="s">
        <v>240</v>
      </c>
      <c r="M143" s="318" t="s">
        <v>263</v>
      </c>
      <c r="N143" s="318" t="s">
        <v>216</v>
      </c>
      <c r="O143" s="318" t="s">
        <v>216</v>
      </c>
      <c r="P143" s="316">
        <v>44734</v>
      </c>
      <c r="Q143" s="343">
        <v>1600</v>
      </c>
      <c r="R143" s="317" t="s">
        <v>218</v>
      </c>
      <c r="S143" s="337">
        <v>0</v>
      </c>
      <c r="T143" s="317">
        <v>0</v>
      </c>
      <c r="U143" s="317"/>
      <c r="V143" s="317"/>
      <c r="W143" s="317"/>
      <c r="X143" s="320">
        <v>0</v>
      </c>
      <c r="Y143" s="317"/>
      <c r="Z143" s="317"/>
      <c r="AA143" s="317">
        <v>0</v>
      </c>
      <c r="AB143" s="317"/>
      <c r="AC143" s="317"/>
      <c r="AD143" s="317"/>
      <c r="AE143" s="318" t="s">
        <v>220</v>
      </c>
      <c r="AF143" s="321"/>
      <c r="AG143" s="322" t="s">
        <v>216</v>
      </c>
      <c r="AH143" s="322" t="s">
        <v>216</v>
      </c>
      <c r="AI143" s="322" t="s">
        <v>264</v>
      </c>
      <c r="AJ143" s="322" t="s">
        <v>216</v>
      </c>
      <c r="AK143" s="322" t="s">
        <v>216</v>
      </c>
      <c r="AL143" s="322" t="s">
        <v>216</v>
      </c>
      <c r="AM143" s="322" t="s">
        <v>216</v>
      </c>
      <c r="AN143" s="321"/>
      <c r="AO143" s="321"/>
      <c r="AP143" s="322" t="s">
        <v>216</v>
      </c>
      <c r="AQ143" s="322" t="s">
        <v>216</v>
      </c>
      <c r="AR143" s="322" t="s">
        <v>216</v>
      </c>
    </row>
    <row r="144" spans="1:44" ht="15.75" customHeight="1" x14ac:dyDescent="0.25">
      <c r="A144" s="316">
        <v>44804</v>
      </c>
      <c r="B144" s="317" t="s">
        <v>216</v>
      </c>
      <c r="C144" s="317" t="s">
        <v>1006</v>
      </c>
      <c r="D144" s="317" t="s">
        <v>507</v>
      </c>
      <c r="E144" s="317" t="s">
        <v>1007</v>
      </c>
      <c r="F144" s="317" t="s">
        <v>1008</v>
      </c>
      <c r="G144" s="317" t="s">
        <v>209</v>
      </c>
      <c r="H144" s="317" t="s">
        <v>1009</v>
      </c>
      <c r="I144" s="316">
        <v>44805</v>
      </c>
      <c r="J144" s="318" t="s">
        <v>251</v>
      </c>
      <c r="K144" s="318" t="s">
        <v>216</v>
      </c>
      <c r="L144" s="318" t="s">
        <v>216</v>
      </c>
      <c r="M144" s="318" t="s">
        <v>216</v>
      </c>
      <c r="N144" s="318" t="s">
        <v>216</v>
      </c>
      <c r="O144" s="318" t="s">
        <v>216</v>
      </c>
      <c r="P144" s="316">
        <v>44804</v>
      </c>
      <c r="Q144" s="331">
        <v>2500</v>
      </c>
      <c r="R144" s="317" t="s">
        <v>218</v>
      </c>
      <c r="S144" s="337">
        <v>0</v>
      </c>
      <c r="T144" s="317">
        <v>0</v>
      </c>
      <c r="U144" s="317"/>
      <c r="V144" s="317"/>
      <c r="W144" s="317"/>
      <c r="X144" s="320">
        <v>0</v>
      </c>
      <c r="Y144" s="317"/>
      <c r="Z144" s="317"/>
      <c r="AA144" s="317">
        <v>0</v>
      </c>
      <c r="AB144" s="317"/>
      <c r="AC144" s="317"/>
      <c r="AD144" s="317"/>
      <c r="AE144" s="318" t="s">
        <v>220</v>
      </c>
      <c r="AF144" s="321"/>
      <c r="AG144" s="322" t="s">
        <v>216</v>
      </c>
      <c r="AH144" s="322" t="s">
        <v>216</v>
      </c>
      <c r="AI144" s="322" t="s">
        <v>512</v>
      </c>
      <c r="AJ144" s="322" t="s">
        <v>216</v>
      </c>
      <c r="AK144" s="322" t="s">
        <v>216</v>
      </c>
      <c r="AL144" s="322" t="s">
        <v>216</v>
      </c>
      <c r="AM144" s="322" t="s">
        <v>216</v>
      </c>
      <c r="AN144" s="321"/>
      <c r="AO144" s="321"/>
      <c r="AP144" s="322" t="s">
        <v>216</v>
      </c>
      <c r="AQ144" s="322" t="s">
        <v>216</v>
      </c>
      <c r="AR144" s="322" t="s">
        <v>216</v>
      </c>
    </row>
    <row r="145" spans="1:44" ht="15.75" customHeight="1" x14ac:dyDescent="0.25">
      <c r="A145" s="316">
        <v>44721</v>
      </c>
      <c r="B145" s="317" t="s">
        <v>216</v>
      </c>
      <c r="C145" s="317" t="s">
        <v>1010</v>
      </c>
      <c r="D145" s="317" t="s">
        <v>258</v>
      </c>
      <c r="E145" s="317" t="s">
        <v>1011</v>
      </c>
      <c r="F145" s="317" t="s">
        <v>1012</v>
      </c>
      <c r="G145" s="317" t="s">
        <v>209</v>
      </c>
      <c r="H145" s="317" t="s">
        <v>1013</v>
      </c>
      <c r="I145" s="316">
        <v>44761</v>
      </c>
      <c r="J145" s="318" t="s">
        <v>271</v>
      </c>
      <c r="K145" s="318" t="s">
        <v>739</v>
      </c>
      <c r="L145" s="318" t="s">
        <v>216</v>
      </c>
      <c r="M145" s="318" t="s">
        <v>216</v>
      </c>
      <c r="N145" s="318" t="s">
        <v>216</v>
      </c>
      <c r="O145" s="318" t="s">
        <v>216</v>
      </c>
      <c r="P145" s="316"/>
      <c r="Q145" s="343">
        <v>2045</v>
      </c>
      <c r="R145" s="317" t="s">
        <v>218</v>
      </c>
      <c r="S145" s="337">
        <v>0</v>
      </c>
      <c r="T145" s="317">
        <v>0</v>
      </c>
      <c r="U145" s="317"/>
      <c r="V145" s="317"/>
      <c r="W145" s="317"/>
      <c r="X145" s="320">
        <v>0</v>
      </c>
      <c r="Y145" s="317"/>
      <c r="Z145" s="317"/>
      <c r="AA145" s="317">
        <v>0</v>
      </c>
      <c r="AB145" s="317"/>
      <c r="AC145" s="317"/>
      <c r="AD145" s="317"/>
      <c r="AE145" s="318" t="s">
        <v>220</v>
      </c>
      <c r="AF145" s="321"/>
      <c r="AG145" s="322" t="s">
        <v>216</v>
      </c>
      <c r="AH145" s="322" t="s">
        <v>216</v>
      </c>
      <c r="AI145" s="322" t="s">
        <v>264</v>
      </c>
      <c r="AJ145" s="322" t="s">
        <v>216</v>
      </c>
      <c r="AK145" s="322" t="s">
        <v>216</v>
      </c>
      <c r="AL145" s="322" t="s">
        <v>216</v>
      </c>
      <c r="AM145" s="322" t="s">
        <v>216</v>
      </c>
      <c r="AN145" s="321"/>
      <c r="AO145" s="321"/>
      <c r="AP145" s="322" t="s">
        <v>216</v>
      </c>
      <c r="AQ145" s="322" t="s">
        <v>216</v>
      </c>
      <c r="AR145" s="322" t="s">
        <v>216</v>
      </c>
    </row>
    <row r="146" spans="1:44" ht="15.75" customHeight="1" x14ac:dyDescent="0.25">
      <c r="A146" s="316">
        <v>44770</v>
      </c>
      <c r="B146" s="317" t="s">
        <v>1014</v>
      </c>
      <c r="C146" s="317" t="s">
        <v>1015</v>
      </c>
      <c r="D146" s="317" t="s">
        <v>206</v>
      </c>
      <c r="E146" s="317" t="s">
        <v>720</v>
      </c>
      <c r="F146" s="317" t="s">
        <v>721</v>
      </c>
      <c r="G146" s="317" t="s">
        <v>209</v>
      </c>
      <c r="H146" s="317" t="s">
        <v>1016</v>
      </c>
      <c r="I146" s="316">
        <v>44797</v>
      </c>
      <c r="J146" s="318" t="s">
        <v>251</v>
      </c>
      <c r="K146" s="318" t="s">
        <v>1017</v>
      </c>
      <c r="L146" s="318" t="s">
        <v>216</v>
      </c>
      <c r="M146" s="318" t="s">
        <v>216</v>
      </c>
      <c r="N146" s="318" t="s">
        <v>216</v>
      </c>
      <c r="O146" s="318" t="s">
        <v>216</v>
      </c>
      <c r="P146" s="316">
        <v>44777</v>
      </c>
      <c r="Q146" s="331">
        <v>2000</v>
      </c>
      <c r="R146" s="317" t="s">
        <v>218</v>
      </c>
      <c r="S146" s="337">
        <v>0</v>
      </c>
      <c r="T146" s="317">
        <v>0</v>
      </c>
      <c r="U146" s="317"/>
      <c r="V146" s="317"/>
      <c r="W146" s="317"/>
      <c r="X146" s="320">
        <v>0</v>
      </c>
      <c r="Y146" s="317"/>
      <c r="Z146" s="317"/>
      <c r="AA146" s="317">
        <v>0</v>
      </c>
      <c r="AB146" s="317"/>
      <c r="AC146" s="317"/>
      <c r="AD146" s="317"/>
      <c r="AE146" s="318" t="s">
        <v>220</v>
      </c>
      <c r="AF146" s="321"/>
      <c r="AG146" s="322" t="s">
        <v>1018</v>
      </c>
      <c r="AH146" s="322" t="s">
        <v>216</v>
      </c>
      <c r="AI146" s="322" t="s">
        <v>349</v>
      </c>
      <c r="AJ146" s="322" t="s">
        <v>216</v>
      </c>
      <c r="AK146" s="322" t="s">
        <v>216</v>
      </c>
      <c r="AL146" s="322" t="s">
        <v>216</v>
      </c>
      <c r="AM146" s="322" t="s">
        <v>216</v>
      </c>
      <c r="AN146" s="321"/>
      <c r="AO146" s="321"/>
      <c r="AP146" s="322" t="s">
        <v>216</v>
      </c>
      <c r="AQ146" s="322" t="s">
        <v>216</v>
      </c>
      <c r="AR146" s="322" t="s">
        <v>216</v>
      </c>
    </row>
    <row r="147" spans="1:44" ht="15.75" customHeight="1" x14ac:dyDescent="0.25">
      <c r="A147" s="316">
        <v>44965</v>
      </c>
      <c r="B147" s="317" t="s">
        <v>216</v>
      </c>
      <c r="C147" s="317" t="s">
        <v>1019</v>
      </c>
      <c r="D147" s="317" t="s">
        <v>331</v>
      </c>
      <c r="E147" s="317" t="s">
        <v>1020</v>
      </c>
      <c r="F147" s="317" t="s">
        <v>1021</v>
      </c>
      <c r="G147" s="317" t="s">
        <v>209</v>
      </c>
      <c r="H147" s="317" t="s">
        <v>1022</v>
      </c>
      <c r="I147" s="316">
        <v>45039</v>
      </c>
      <c r="J147" s="318" t="s">
        <v>251</v>
      </c>
      <c r="K147" s="318" t="s">
        <v>706</v>
      </c>
      <c r="L147" s="318" t="s">
        <v>216</v>
      </c>
      <c r="M147" s="318" t="s">
        <v>216</v>
      </c>
      <c r="N147" s="318" t="s">
        <v>216</v>
      </c>
      <c r="O147" s="318" t="s">
        <v>216</v>
      </c>
      <c r="P147" s="316"/>
      <c r="Q147" s="317" t="s">
        <v>216</v>
      </c>
      <c r="R147" s="317" t="s">
        <v>216</v>
      </c>
      <c r="S147" s="337">
        <v>0</v>
      </c>
      <c r="T147" s="317">
        <v>0</v>
      </c>
      <c r="U147" s="317"/>
      <c r="V147" s="317"/>
      <c r="W147" s="317"/>
      <c r="X147" s="320">
        <v>0</v>
      </c>
      <c r="Y147" s="317"/>
      <c r="Z147" s="317"/>
      <c r="AA147" s="317">
        <v>0</v>
      </c>
      <c r="AB147" s="317"/>
      <c r="AC147" s="317"/>
      <c r="AD147" s="317"/>
      <c r="AE147" s="318" t="s">
        <v>216</v>
      </c>
      <c r="AF147" s="321"/>
      <c r="AG147" s="322" t="s">
        <v>216</v>
      </c>
      <c r="AH147" s="322" t="s">
        <v>216</v>
      </c>
      <c r="AI147" s="322" t="s">
        <v>336</v>
      </c>
      <c r="AJ147" s="322" t="s">
        <v>216</v>
      </c>
      <c r="AK147" s="322" t="s">
        <v>216</v>
      </c>
      <c r="AL147" s="322" t="s">
        <v>216</v>
      </c>
      <c r="AM147" s="322" t="s">
        <v>216</v>
      </c>
      <c r="AN147" s="321"/>
      <c r="AO147" s="321"/>
      <c r="AP147" s="322" t="s">
        <v>216</v>
      </c>
      <c r="AQ147" s="322" t="s">
        <v>216</v>
      </c>
      <c r="AR147" s="322" t="s">
        <v>216</v>
      </c>
    </row>
    <row r="148" spans="1:44" ht="15.75" customHeight="1" x14ac:dyDescent="0.25">
      <c r="A148" s="316">
        <v>44811</v>
      </c>
      <c r="B148" s="317" t="s">
        <v>216</v>
      </c>
      <c r="C148" s="317" t="s">
        <v>1023</v>
      </c>
      <c r="D148" s="317" t="s">
        <v>236</v>
      </c>
      <c r="E148" s="317" t="s">
        <v>1024</v>
      </c>
      <c r="F148" s="317" t="s">
        <v>840</v>
      </c>
      <c r="G148" s="317" t="s">
        <v>209</v>
      </c>
      <c r="H148" s="317" t="s">
        <v>1025</v>
      </c>
      <c r="I148" s="316">
        <v>44822</v>
      </c>
      <c r="J148" s="318" t="s">
        <v>251</v>
      </c>
      <c r="K148" s="318" t="s">
        <v>468</v>
      </c>
      <c r="L148" s="318" t="s">
        <v>251</v>
      </c>
      <c r="M148" s="318" t="s">
        <v>1026</v>
      </c>
      <c r="N148" s="318" t="s">
        <v>216</v>
      </c>
      <c r="O148" s="318" t="s">
        <v>216</v>
      </c>
      <c r="P148" s="316">
        <v>44816</v>
      </c>
      <c r="Q148" s="331">
        <v>2950</v>
      </c>
      <c r="R148" s="317" t="s">
        <v>407</v>
      </c>
      <c r="S148" s="337">
        <v>0</v>
      </c>
      <c r="T148" s="317">
        <v>0</v>
      </c>
      <c r="U148" s="317"/>
      <c r="V148" s="317"/>
      <c r="W148" s="317"/>
      <c r="X148" s="320">
        <v>0</v>
      </c>
      <c r="Y148" s="317"/>
      <c r="Z148" s="317"/>
      <c r="AA148" s="317">
        <v>0</v>
      </c>
      <c r="AB148" s="317"/>
      <c r="AC148" s="317"/>
      <c r="AD148" s="317"/>
      <c r="AE148" s="318" t="s">
        <v>220</v>
      </c>
      <c r="AF148" s="321"/>
      <c r="AG148" s="322" t="s">
        <v>216</v>
      </c>
      <c r="AH148" s="322" t="s">
        <v>216</v>
      </c>
      <c r="AI148" s="322" t="s">
        <v>244</v>
      </c>
      <c r="AJ148" s="322" t="s">
        <v>216</v>
      </c>
      <c r="AK148" s="322" t="s">
        <v>216</v>
      </c>
      <c r="AL148" s="322" t="s">
        <v>216</v>
      </c>
      <c r="AM148" s="322" t="s">
        <v>216</v>
      </c>
      <c r="AN148" s="321"/>
      <c r="AO148" s="321"/>
      <c r="AP148" s="322" t="s">
        <v>216</v>
      </c>
      <c r="AQ148" s="322" t="s">
        <v>216</v>
      </c>
      <c r="AR148" s="322" t="s">
        <v>216</v>
      </c>
    </row>
    <row r="149" spans="1:44" ht="15.75" customHeight="1" x14ac:dyDescent="0.25">
      <c r="A149" s="316">
        <v>44936</v>
      </c>
      <c r="B149" s="317" t="s">
        <v>216</v>
      </c>
      <c r="C149" s="317" t="s">
        <v>1027</v>
      </c>
      <c r="D149" s="317" t="s">
        <v>236</v>
      </c>
      <c r="E149" s="317" t="s">
        <v>1028</v>
      </c>
      <c r="F149" s="317" t="s">
        <v>553</v>
      </c>
      <c r="G149" s="317" t="s">
        <v>209</v>
      </c>
      <c r="H149" s="317" t="s">
        <v>1029</v>
      </c>
      <c r="I149" s="316">
        <v>44968</v>
      </c>
      <c r="J149" s="318" t="s">
        <v>251</v>
      </c>
      <c r="K149" s="318" t="s">
        <v>1030</v>
      </c>
      <c r="L149" s="318" t="s">
        <v>216</v>
      </c>
      <c r="M149" s="318" t="s">
        <v>216</v>
      </c>
      <c r="N149" s="318" t="s">
        <v>216</v>
      </c>
      <c r="O149" s="318" t="s">
        <v>216</v>
      </c>
      <c r="P149" s="316">
        <v>44939</v>
      </c>
      <c r="Q149" s="331">
        <v>2570</v>
      </c>
      <c r="R149" s="317" t="s">
        <v>218</v>
      </c>
      <c r="S149" s="337">
        <v>0</v>
      </c>
      <c r="T149" s="317">
        <v>0</v>
      </c>
      <c r="U149" s="317"/>
      <c r="V149" s="317"/>
      <c r="W149" s="317"/>
      <c r="X149" s="320">
        <v>0</v>
      </c>
      <c r="Y149" s="317"/>
      <c r="Z149" s="317"/>
      <c r="AA149" s="317">
        <v>0</v>
      </c>
      <c r="AB149" s="317"/>
      <c r="AC149" s="317"/>
      <c r="AD149" s="317"/>
      <c r="AE149" s="318" t="s">
        <v>220</v>
      </c>
      <c r="AF149" s="321"/>
      <c r="AG149" s="322" t="s">
        <v>216</v>
      </c>
      <c r="AH149" s="322" t="s">
        <v>216</v>
      </c>
      <c r="AI149" s="322" t="s">
        <v>244</v>
      </c>
      <c r="AJ149" s="322" t="s">
        <v>216</v>
      </c>
      <c r="AK149" s="322" t="s">
        <v>216</v>
      </c>
      <c r="AL149" s="322" t="s">
        <v>216</v>
      </c>
      <c r="AM149" s="322" t="s">
        <v>216</v>
      </c>
      <c r="AN149" s="321"/>
      <c r="AO149" s="321"/>
      <c r="AP149" s="322" t="s">
        <v>216</v>
      </c>
      <c r="AQ149" s="322" t="s">
        <v>216</v>
      </c>
      <c r="AR149" s="322" t="s">
        <v>216</v>
      </c>
    </row>
    <row r="150" spans="1:44" ht="15.75" customHeight="1" x14ac:dyDescent="0.25">
      <c r="A150" s="316">
        <v>44907</v>
      </c>
      <c r="B150" s="317" t="s">
        <v>1031</v>
      </c>
      <c r="C150" s="317" t="s">
        <v>1032</v>
      </c>
      <c r="D150" s="317" t="s">
        <v>247</v>
      </c>
      <c r="E150" s="317" t="s">
        <v>248</v>
      </c>
      <c r="F150" s="317" t="s">
        <v>249</v>
      </c>
      <c r="G150" s="317" t="s">
        <v>209</v>
      </c>
      <c r="H150" s="317" t="s">
        <v>1033</v>
      </c>
      <c r="I150" s="316">
        <v>44950</v>
      </c>
      <c r="J150" s="318" t="s">
        <v>251</v>
      </c>
      <c r="K150" s="318" t="s">
        <v>1034</v>
      </c>
      <c r="L150" s="318" t="s">
        <v>251</v>
      </c>
      <c r="M150" s="318" t="s">
        <v>1003</v>
      </c>
      <c r="N150" s="318" t="s">
        <v>216</v>
      </c>
      <c r="O150" s="318" t="s">
        <v>216</v>
      </c>
      <c r="P150" s="316">
        <v>44908</v>
      </c>
      <c r="Q150" s="343">
        <v>4000</v>
      </c>
      <c r="R150" s="317" t="s">
        <v>255</v>
      </c>
      <c r="S150" s="337">
        <v>0</v>
      </c>
      <c r="T150" s="317">
        <v>0</v>
      </c>
      <c r="U150" s="317"/>
      <c r="V150" s="317"/>
      <c r="W150" s="317"/>
      <c r="X150" s="320">
        <v>0</v>
      </c>
      <c r="Y150" s="317"/>
      <c r="Z150" s="317"/>
      <c r="AA150" s="317">
        <v>0</v>
      </c>
      <c r="AB150" s="317"/>
      <c r="AC150" s="317"/>
      <c r="AD150" s="317"/>
      <c r="AE150" s="318" t="s">
        <v>220</v>
      </c>
      <c r="AF150" s="321"/>
      <c r="AG150" s="322" t="s">
        <v>216</v>
      </c>
      <c r="AH150" s="322" t="s">
        <v>216</v>
      </c>
      <c r="AI150" s="322" t="s">
        <v>256</v>
      </c>
      <c r="AJ150" s="322" t="s">
        <v>216</v>
      </c>
      <c r="AK150" s="322" t="s">
        <v>216</v>
      </c>
      <c r="AL150" s="322" t="s">
        <v>216</v>
      </c>
      <c r="AM150" s="322" t="s">
        <v>216</v>
      </c>
      <c r="AN150" s="321"/>
      <c r="AO150" s="321"/>
      <c r="AP150" s="322" t="s">
        <v>216</v>
      </c>
      <c r="AQ150" s="322" t="s">
        <v>216</v>
      </c>
      <c r="AR150" s="322" t="s">
        <v>216</v>
      </c>
    </row>
    <row r="151" spans="1:44" ht="15.75" customHeight="1" x14ac:dyDescent="0.25">
      <c r="A151" s="316">
        <v>44685</v>
      </c>
      <c r="B151" s="317" t="s">
        <v>1035</v>
      </c>
      <c r="C151" s="317" t="s">
        <v>1036</v>
      </c>
      <c r="D151" s="317" t="s">
        <v>236</v>
      </c>
      <c r="E151" s="317" t="s">
        <v>1037</v>
      </c>
      <c r="F151" s="317" t="s">
        <v>1038</v>
      </c>
      <c r="G151" s="317" t="s">
        <v>209</v>
      </c>
      <c r="H151" s="317" t="s">
        <v>1039</v>
      </c>
      <c r="I151" s="316">
        <v>44721</v>
      </c>
      <c r="J151" s="318" t="s">
        <v>229</v>
      </c>
      <c r="K151" s="318" t="s">
        <v>982</v>
      </c>
      <c r="L151" s="318" t="s">
        <v>229</v>
      </c>
      <c r="M151" s="318" t="s">
        <v>474</v>
      </c>
      <c r="N151" s="318" t="s">
        <v>1040</v>
      </c>
      <c r="O151" s="318" t="s">
        <v>216</v>
      </c>
      <c r="P151" s="316">
        <v>44693</v>
      </c>
      <c r="Q151" s="344">
        <v>3610</v>
      </c>
      <c r="R151" s="317" t="s">
        <v>255</v>
      </c>
      <c r="S151" s="337">
        <v>0</v>
      </c>
      <c r="T151" s="317">
        <v>0</v>
      </c>
      <c r="U151" s="317"/>
      <c r="V151" s="317"/>
      <c r="W151" s="317"/>
      <c r="X151" s="320">
        <v>0</v>
      </c>
      <c r="Y151" s="317"/>
      <c r="Z151" s="317"/>
      <c r="AA151" s="317">
        <v>0</v>
      </c>
      <c r="AB151" s="317"/>
      <c r="AC151" s="317"/>
      <c r="AD151" s="317"/>
      <c r="AE151" s="318" t="s">
        <v>220</v>
      </c>
      <c r="AF151" s="321"/>
      <c r="AG151" s="322" t="s">
        <v>1041</v>
      </c>
      <c r="AH151" s="322" t="s">
        <v>216</v>
      </c>
      <c r="AI151" s="322" t="s">
        <v>244</v>
      </c>
      <c r="AJ151" s="322" t="s">
        <v>216</v>
      </c>
      <c r="AK151" s="322" t="s">
        <v>216</v>
      </c>
      <c r="AL151" s="322" t="s">
        <v>216</v>
      </c>
      <c r="AM151" s="322" t="s">
        <v>216</v>
      </c>
      <c r="AN151" s="321"/>
      <c r="AO151" s="321"/>
      <c r="AP151" s="322" t="s">
        <v>216</v>
      </c>
      <c r="AQ151" s="322" t="s">
        <v>216</v>
      </c>
      <c r="AR151" s="322" t="s">
        <v>216</v>
      </c>
    </row>
    <row r="152" spans="1:44" ht="15.75" customHeight="1" x14ac:dyDescent="0.25">
      <c r="A152" s="316">
        <v>45007</v>
      </c>
      <c r="B152" s="317" t="s">
        <v>216</v>
      </c>
      <c r="C152" s="317" t="s">
        <v>1043</v>
      </c>
      <c r="D152" s="317" t="s">
        <v>1044</v>
      </c>
      <c r="E152" s="317" t="s">
        <v>873</v>
      </c>
      <c r="F152" s="317" t="s">
        <v>874</v>
      </c>
      <c r="G152" s="317" t="s">
        <v>209</v>
      </c>
      <c r="H152" s="317" t="s">
        <v>1045</v>
      </c>
      <c r="I152" s="316">
        <v>45015</v>
      </c>
      <c r="J152" s="318" t="s">
        <v>251</v>
      </c>
      <c r="K152" s="318" t="s">
        <v>216</v>
      </c>
      <c r="L152" s="318" t="s">
        <v>216</v>
      </c>
      <c r="M152" s="318" t="s">
        <v>216</v>
      </c>
      <c r="N152" s="318" t="s">
        <v>216</v>
      </c>
      <c r="O152" s="318" t="s">
        <v>216</v>
      </c>
      <c r="P152" s="316">
        <v>45009</v>
      </c>
      <c r="Q152" s="343">
        <v>4000</v>
      </c>
      <c r="R152" s="317" t="s">
        <v>255</v>
      </c>
      <c r="S152" s="337">
        <v>0</v>
      </c>
      <c r="T152" s="317">
        <v>0</v>
      </c>
      <c r="U152" s="317"/>
      <c r="V152" s="317"/>
      <c r="W152" s="317"/>
      <c r="X152" s="320">
        <v>0</v>
      </c>
      <c r="Y152" s="317"/>
      <c r="Z152" s="317"/>
      <c r="AA152" s="317">
        <v>0</v>
      </c>
      <c r="AB152" s="317"/>
      <c r="AC152" s="317"/>
      <c r="AD152" s="317"/>
      <c r="AE152" s="318" t="s">
        <v>220</v>
      </c>
      <c r="AF152" s="321"/>
      <c r="AG152" s="322" t="s">
        <v>216</v>
      </c>
      <c r="AH152" s="322" t="s">
        <v>216</v>
      </c>
      <c r="AI152" s="322" t="s">
        <v>256</v>
      </c>
      <c r="AJ152" s="322" t="s">
        <v>216</v>
      </c>
      <c r="AK152" s="322" t="s">
        <v>216</v>
      </c>
      <c r="AL152" s="322" t="s">
        <v>216</v>
      </c>
      <c r="AM152" s="322" t="s">
        <v>216</v>
      </c>
      <c r="AN152" s="321"/>
      <c r="AO152" s="321"/>
      <c r="AP152" s="322" t="s">
        <v>216</v>
      </c>
      <c r="AQ152" s="322" t="s">
        <v>216</v>
      </c>
      <c r="AR152" s="322" t="s">
        <v>216</v>
      </c>
    </row>
    <row r="153" spans="1:44" ht="15.75" customHeight="1" x14ac:dyDescent="0.25">
      <c r="A153" s="316">
        <v>44728</v>
      </c>
      <c r="B153" s="317" t="s">
        <v>216</v>
      </c>
      <c r="C153" s="317" t="s">
        <v>1046</v>
      </c>
      <c r="D153" s="317" t="s">
        <v>236</v>
      </c>
      <c r="E153" s="317" t="s">
        <v>1047</v>
      </c>
      <c r="F153" s="317" t="s">
        <v>1048</v>
      </c>
      <c r="G153" s="317" t="s">
        <v>209</v>
      </c>
      <c r="H153" s="317" t="s">
        <v>1049</v>
      </c>
      <c r="I153" s="316">
        <v>44732</v>
      </c>
      <c r="J153" s="318" t="s">
        <v>213</v>
      </c>
      <c r="K153" s="318" t="s">
        <v>1050</v>
      </c>
      <c r="L153" s="318" t="s">
        <v>216</v>
      </c>
      <c r="M153" s="318" t="s">
        <v>216</v>
      </c>
      <c r="N153" s="318" t="s">
        <v>216</v>
      </c>
      <c r="O153" s="318" t="s">
        <v>216</v>
      </c>
      <c r="P153" s="316"/>
      <c r="Q153" s="331">
        <v>2840</v>
      </c>
      <c r="R153" s="317" t="s">
        <v>218</v>
      </c>
      <c r="S153" s="337">
        <v>0</v>
      </c>
      <c r="T153" s="317">
        <v>0</v>
      </c>
      <c r="U153" s="317"/>
      <c r="V153" s="317"/>
      <c r="W153" s="317"/>
      <c r="X153" s="320">
        <v>0</v>
      </c>
      <c r="Y153" s="317"/>
      <c r="Z153" s="317"/>
      <c r="AA153" s="317">
        <v>0</v>
      </c>
      <c r="AB153" s="317"/>
      <c r="AC153" s="317"/>
      <c r="AD153" s="317"/>
      <c r="AE153" s="318" t="s">
        <v>220</v>
      </c>
      <c r="AF153" s="321"/>
      <c r="AG153" s="322" t="s">
        <v>216</v>
      </c>
      <c r="AH153" s="322" t="s">
        <v>216</v>
      </c>
      <c r="AI153" s="322" t="s">
        <v>286</v>
      </c>
      <c r="AJ153" s="322" t="s">
        <v>216</v>
      </c>
      <c r="AK153" s="322" t="s">
        <v>216</v>
      </c>
      <c r="AL153" s="322" t="s">
        <v>216</v>
      </c>
      <c r="AM153" s="322" t="s">
        <v>216</v>
      </c>
      <c r="AN153" s="321"/>
      <c r="AO153" s="321"/>
      <c r="AP153" s="322" t="s">
        <v>216</v>
      </c>
      <c r="AQ153" s="322" t="s">
        <v>216</v>
      </c>
      <c r="AR153" s="322" t="s">
        <v>216</v>
      </c>
    </row>
    <row r="154" spans="1:44" ht="15.75" customHeight="1" x14ac:dyDescent="0.25">
      <c r="A154" s="316">
        <v>44864</v>
      </c>
      <c r="B154" s="317" t="s">
        <v>1051</v>
      </c>
      <c r="C154" s="317" t="s">
        <v>1052</v>
      </c>
      <c r="D154" s="317" t="s">
        <v>1053</v>
      </c>
      <c r="E154" s="317" t="s">
        <v>353</v>
      </c>
      <c r="F154" s="317" t="s">
        <v>354</v>
      </c>
      <c r="G154" s="317" t="s">
        <v>209</v>
      </c>
      <c r="H154" s="317" t="s">
        <v>1054</v>
      </c>
      <c r="I154" s="316">
        <v>44876</v>
      </c>
      <c r="J154" s="318" t="s">
        <v>251</v>
      </c>
      <c r="K154" s="318" t="s">
        <v>1055</v>
      </c>
      <c r="L154" s="318" t="s">
        <v>251</v>
      </c>
      <c r="M154" s="318" t="s">
        <v>861</v>
      </c>
      <c r="N154" s="318" t="s">
        <v>216</v>
      </c>
      <c r="O154" s="318" t="s">
        <v>216</v>
      </c>
      <c r="P154" s="316">
        <v>44864</v>
      </c>
      <c r="Q154" s="344">
        <v>1805</v>
      </c>
      <c r="R154" s="317" t="s">
        <v>255</v>
      </c>
      <c r="S154" s="337">
        <v>0</v>
      </c>
      <c r="T154" s="317">
        <v>0</v>
      </c>
      <c r="U154" s="317"/>
      <c r="V154" s="317"/>
      <c r="W154" s="317"/>
      <c r="X154" s="320">
        <v>0</v>
      </c>
      <c r="Y154" s="317"/>
      <c r="Z154" s="317"/>
      <c r="AA154" s="317">
        <v>0</v>
      </c>
      <c r="AB154" s="317"/>
      <c r="AC154" s="317"/>
      <c r="AD154" s="317"/>
      <c r="AE154" s="318" t="s">
        <v>220</v>
      </c>
      <c r="AF154" s="321"/>
      <c r="AG154" s="322" t="s">
        <v>216</v>
      </c>
      <c r="AH154" s="322" t="s">
        <v>216</v>
      </c>
      <c r="AI154" s="322" t="s">
        <v>358</v>
      </c>
      <c r="AJ154" s="322" t="s">
        <v>216</v>
      </c>
      <c r="AK154" s="322" t="s">
        <v>216</v>
      </c>
      <c r="AL154" s="322" t="s">
        <v>216</v>
      </c>
      <c r="AM154" s="322" t="s">
        <v>216</v>
      </c>
      <c r="AN154" s="321"/>
      <c r="AO154" s="321"/>
      <c r="AP154" s="322" t="s">
        <v>216</v>
      </c>
      <c r="AQ154" s="322" t="s">
        <v>216</v>
      </c>
      <c r="AR154" s="322" t="s">
        <v>216</v>
      </c>
    </row>
    <row r="155" spans="1:44" ht="15.75" customHeight="1" x14ac:dyDescent="0.25">
      <c r="A155" s="316">
        <v>44931</v>
      </c>
      <c r="B155" s="317" t="s">
        <v>1056</v>
      </c>
      <c r="C155" s="317" t="s">
        <v>1057</v>
      </c>
      <c r="D155" s="317" t="s">
        <v>247</v>
      </c>
      <c r="E155" s="317" t="s">
        <v>339</v>
      </c>
      <c r="F155" s="317" t="s">
        <v>340</v>
      </c>
      <c r="G155" s="317" t="s">
        <v>209</v>
      </c>
      <c r="H155" s="317" t="s">
        <v>1058</v>
      </c>
      <c r="I155" s="316">
        <v>44949</v>
      </c>
      <c r="J155" s="318" t="s">
        <v>251</v>
      </c>
      <c r="K155" s="318" t="s">
        <v>842</v>
      </c>
      <c r="L155" s="318" t="s">
        <v>216</v>
      </c>
      <c r="M155" s="318" t="s">
        <v>216</v>
      </c>
      <c r="N155" s="318" t="s">
        <v>216</v>
      </c>
      <c r="O155" s="318" t="s">
        <v>216</v>
      </c>
      <c r="P155" s="316">
        <v>44932</v>
      </c>
      <c r="Q155" s="343">
        <v>4000</v>
      </c>
      <c r="R155" s="317" t="s">
        <v>255</v>
      </c>
      <c r="S155" s="337">
        <v>0</v>
      </c>
      <c r="T155" s="317">
        <v>0</v>
      </c>
      <c r="U155" s="317"/>
      <c r="V155" s="317"/>
      <c r="W155" s="317"/>
      <c r="X155" s="320">
        <v>0</v>
      </c>
      <c r="Y155" s="317"/>
      <c r="Z155" s="317"/>
      <c r="AA155" s="317">
        <v>0</v>
      </c>
      <c r="AB155" s="317"/>
      <c r="AC155" s="317"/>
      <c r="AD155" s="317"/>
      <c r="AE155" s="318" t="s">
        <v>220</v>
      </c>
      <c r="AF155" s="321"/>
      <c r="AG155" s="322" t="s">
        <v>216</v>
      </c>
      <c r="AH155" s="322" t="s">
        <v>216</v>
      </c>
      <c r="AI155" s="322" t="s">
        <v>256</v>
      </c>
      <c r="AJ155" s="322" t="s">
        <v>216</v>
      </c>
      <c r="AK155" s="322" t="s">
        <v>216</v>
      </c>
      <c r="AL155" s="322" t="s">
        <v>216</v>
      </c>
      <c r="AM155" s="322" t="s">
        <v>216</v>
      </c>
      <c r="AN155" s="321"/>
      <c r="AO155" s="321"/>
      <c r="AP155" s="322" t="s">
        <v>216</v>
      </c>
      <c r="AQ155" s="322" t="s">
        <v>216</v>
      </c>
      <c r="AR155" s="322" t="s">
        <v>216</v>
      </c>
    </row>
    <row r="156" spans="1:44" ht="15.75" customHeight="1" x14ac:dyDescent="0.25">
      <c r="A156" s="316">
        <v>44831</v>
      </c>
      <c r="B156" s="317" t="s">
        <v>1059</v>
      </c>
      <c r="C156" s="317" t="s">
        <v>1060</v>
      </c>
      <c r="D156" s="317" t="s">
        <v>247</v>
      </c>
      <c r="E156" s="317" t="s">
        <v>1061</v>
      </c>
      <c r="F156" s="317" t="s">
        <v>1062</v>
      </c>
      <c r="G156" s="317" t="s">
        <v>209</v>
      </c>
      <c r="H156" s="317" t="s">
        <v>1063</v>
      </c>
      <c r="I156" s="316">
        <v>44846</v>
      </c>
      <c r="J156" s="318" t="s">
        <v>251</v>
      </c>
      <c r="K156" s="318" t="s">
        <v>1064</v>
      </c>
      <c r="L156" s="318" t="s">
        <v>251</v>
      </c>
      <c r="M156" s="318" t="s">
        <v>1065</v>
      </c>
      <c r="N156" s="318" t="s">
        <v>216</v>
      </c>
      <c r="O156" s="318" t="s">
        <v>216</v>
      </c>
      <c r="P156" s="316">
        <v>44832</v>
      </c>
      <c r="Q156" s="331">
        <v>4000</v>
      </c>
      <c r="R156" s="317" t="s">
        <v>255</v>
      </c>
      <c r="S156" s="337">
        <v>0</v>
      </c>
      <c r="T156" s="317">
        <v>0</v>
      </c>
      <c r="U156" s="317"/>
      <c r="V156" s="317"/>
      <c r="W156" s="317"/>
      <c r="X156" s="320">
        <v>0</v>
      </c>
      <c r="Y156" s="317"/>
      <c r="Z156" s="317"/>
      <c r="AA156" s="317">
        <v>0</v>
      </c>
      <c r="AB156" s="317"/>
      <c r="AC156" s="317"/>
      <c r="AD156" s="317"/>
      <c r="AE156" s="318" t="s">
        <v>220</v>
      </c>
      <c r="AF156" s="321"/>
      <c r="AG156" s="322" t="s">
        <v>216</v>
      </c>
      <c r="AH156" s="322" t="s">
        <v>216</v>
      </c>
      <c r="AI156" s="322" t="s">
        <v>256</v>
      </c>
      <c r="AJ156" s="322" t="s">
        <v>216</v>
      </c>
      <c r="AK156" s="322" t="s">
        <v>216</v>
      </c>
      <c r="AL156" s="322" t="s">
        <v>216</v>
      </c>
      <c r="AM156" s="322" t="s">
        <v>216</v>
      </c>
      <c r="AN156" s="321"/>
      <c r="AO156" s="321"/>
      <c r="AP156" s="322" t="s">
        <v>216</v>
      </c>
      <c r="AQ156" s="322" t="s">
        <v>216</v>
      </c>
      <c r="AR156" s="322" t="s">
        <v>216</v>
      </c>
    </row>
    <row r="157" spans="1:44" ht="15.75" hidden="1" customHeight="1" x14ac:dyDescent="0.25">
      <c r="A157" s="301">
        <v>45019</v>
      </c>
      <c r="B157" s="285" t="s">
        <v>216</v>
      </c>
      <c r="C157" s="285" t="s">
        <v>1066</v>
      </c>
      <c r="D157" s="286" t="s">
        <v>247</v>
      </c>
      <c r="E157" s="286" t="s">
        <v>1067</v>
      </c>
      <c r="F157" s="286" t="s">
        <v>1068</v>
      </c>
      <c r="G157" s="286" t="s">
        <v>209</v>
      </c>
      <c r="H157" s="285" t="s">
        <v>1069</v>
      </c>
      <c r="I157" s="296">
        <v>45034</v>
      </c>
      <c r="J157" s="291" t="s">
        <v>251</v>
      </c>
      <c r="K157" s="291" t="s">
        <v>1034</v>
      </c>
      <c r="L157" s="291" t="s">
        <v>251</v>
      </c>
      <c r="M157" s="291" t="s">
        <v>253</v>
      </c>
      <c r="N157" s="291" t="s">
        <v>216</v>
      </c>
      <c r="O157" s="291" t="s">
        <v>216</v>
      </c>
      <c r="P157" s="296">
        <v>45020</v>
      </c>
      <c r="Q157" s="325">
        <v>4000</v>
      </c>
      <c r="R157" s="286" t="s">
        <v>255</v>
      </c>
      <c r="S157" s="287">
        <v>0</v>
      </c>
      <c r="T157" s="288">
        <v>0</v>
      </c>
      <c r="U157" s="289"/>
      <c r="V157" s="289"/>
      <c r="W157" s="289"/>
      <c r="X157" s="292">
        <v>0</v>
      </c>
      <c r="Y157" s="290"/>
      <c r="Z157" s="290"/>
      <c r="AA157" s="288">
        <v>0</v>
      </c>
      <c r="AB157" s="288"/>
      <c r="AC157" s="289"/>
      <c r="AD157" s="289"/>
      <c r="AE157" s="291" t="s">
        <v>220</v>
      </c>
      <c r="AF157" s="293"/>
      <c r="AG157" s="90" t="s">
        <v>216</v>
      </c>
      <c r="AH157" s="90" t="s">
        <v>216</v>
      </c>
      <c r="AI157" s="90" t="s">
        <v>1070</v>
      </c>
      <c r="AJ157" s="90" t="s">
        <v>216</v>
      </c>
      <c r="AK157" s="90" t="s">
        <v>216</v>
      </c>
      <c r="AL157" s="90" t="s">
        <v>216</v>
      </c>
      <c r="AM157" s="90" t="s">
        <v>216</v>
      </c>
      <c r="AN157" s="293"/>
      <c r="AO157" s="293"/>
      <c r="AP157" s="90" t="s">
        <v>216</v>
      </c>
      <c r="AQ157" s="90" t="s">
        <v>216</v>
      </c>
      <c r="AR157" s="90" t="s">
        <v>216</v>
      </c>
    </row>
    <row r="158" spans="1:44" ht="15.75" customHeight="1" x14ac:dyDescent="0.25">
      <c r="A158" s="316">
        <v>44820</v>
      </c>
      <c r="B158" s="317" t="s">
        <v>216</v>
      </c>
      <c r="C158" s="317" t="s">
        <v>1071</v>
      </c>
      <c r="D158" s="317" t="s">
        <v>300</v>
      </c>
      <c r="E158" s="317" t="s">
        <v>1072</v>
      </c>
      <c r="F158" s="317" t="s">
        <v>1073</v>
      </c>
      <c r="G158" s="317" t="s">
        <v>209</v>
      </c>
      <c r="H158" s="317" t="s">
        <v>1074</v>
      </c>
      <c r="I158" s="316">
        <v>44886</v>
      </c>
      <c r="J158" s="318" t="s">
        <v>271</v>
      </c>
      <c r="K158" s="318" t="s">
        <v>1075</v>
      </c>
      <c r="L158" s="318" t="s">
        <v>216</v>
      </c>
      <c r="M158" s="318" t="s">
        <v>216</v>
      </c>
      <c r="N158" s="318" t="s">
        <v>216</v>
      </c>
      <c r="O158" s="318" t="s">
        <v>216</v>
      </c>
      <c r="P158" s="316"/>
      <c r="Q158" s="331">
        <v>2383.23</v>
      </c>
      <c r="R158" s="317" t="s">
        <v>218</v>
      </c>
      <c r="S158" s="337">
        <v>0</v>
      </c>
      <c r="T158" s="317">
        <v>0</v>
      </c>
      <c r="U158" s="317"/>
      <c r="V158" s="317"/>
      <c r="W158" s="317"/>
      <c r="X158" s="320">
        <v>0</v>
      </c>
      <c r="Y158" s="317"/>
      <c r="Z158" s="317"/>
      <c r="AA158" s="317">
        <v>0</v>
      </c>
      <c r="AB158" s="317"/>
      <c r="AC158" s="317"/>
      <c r="AD158" s="317"/>
      <c r="AE158" s="318" t="s">
        <v>220</v>
      </c>
      <c r="AF158" s="321"/>
      <c r="AG158" s="322" t="s">
        <v>216</v>
      </c>
      <c r="AH158" s="322" t="s">
        <v>216</v>
      </c>
      <c r="AI158" s="322" t="s">
        <v>760</v>
      </c>
      <c r="AJ158" s="322" t="s">
        <v>216</v>
      </c>
      <c r="AK158" s="322" t="s">
        <v>216</v>
      </c>
      <c r="AL158" s="322" t="s">
        <v>216</v>
      </c>
      <c r="AM158" s="322" t="s">
        <v>216</v>
      </c>
      <c r="AN158" s="321"/>
      <c r="AO158" s="321"/>
      <c r="AP158" s="322" t="s">
        <v>216</v>
      </c>
      <c r="AQ158" s="322" t="s">
        <v>216</v>
      </c>
      <c r="AR158" s="322" t="s">
        <v>216</v>
      </c>
    </row>
    <row r="159" spans="1:44" ht="15.75" customHeight="1" x14ac:dyDescent="0.25">
      <c r="A159" s="316">
        <v>44785</v>
      </c>
      <c r="B159" s="317" t="s">
        <v>1076</v>
      </c>
      <c r="C159" s="317" t="s">
        <v>1077</v>
      </c>
      <c r="D159" s="317" t="s">
        <v>455</v>
      </c>
      <c r="E159" s="317" t="s">
        <v>1078</v>
      </c>
      <c r="F159" s="317" t="s">
        <v>677</v>
      </c>
      <c r="G159" s="317" t="s">
        <v>209</v>
      </c>
      <c r="H159" s="317" t="s">
        <v>1079</v>
      </c>
      <c r="I159" s="316">
        <v>44813</v>
      </c>
      <c r="J159" s="318" t="s">
        <v>271</v>
      </c>
      <c r="K159" s="318" t="s">
        <v>860</v>
      </c>
      <c r="L159" s="318" t="s">
        <v>271</v>
      </c>
      <c r="M159" s="318" t="s">
        <v>1080</v>
      </c>
      <c r="N159" s="318" t="s">
        <v>216</v>
      </c>
      <c r="O159" s="318" t="s">
        <v>216</v>
      </c>
      <c r="P159" s="316">
        <v>44788</v>
      </c>
      <c r="Q159" s="331">
        <v>3500</v>
      </c>
      <c r="R159" s="317" t="s">
        <v>255</v>
      </c>
      <c r="S159" s="337">
        <v>0</v>
      </c>
      <c r="T159" s="317">
        <v>0</v>
      </c>
      <c r="U159" s="317"/>
      <c r="V159" s="317"/>
      <c r="W159" s="317"/>
      <c r="X159" s="320">
        <v>0</v>
      </c>
      <c r="Y159" s="317"/>
      <c r="Z159" s="317"/>
      <c r="AA159" s="317">
        <v>0</v>
      </c>
      <c r="AB159" s="317"/>
      <c r="AC159" s="317"/>
      <c r="AD159" s="317"/>
      <c r="AE159" s="318" t="s">
        <v>216</v>
      </c>
      <c r="AF159" s="321"/>
      <c r="AG159" s="322" t="s">
        <v>216</v>
      </c>
      <c r="AH159" s="322" t="s">
        <v>216</v>
      </c>
      <c r="AI159" s="322" t="s">
        <v>1081</v>
      </c>
      <c r="AJ159" s="322" t="s">
        <v>216</v>
      </c>
      <c r="AK159" s="322" t="s">
        <v>216</v>
      </c>
      <c r="AL159" s="322" t="s">
        <v>216</v>
      </c>
      <c r="AM159" s="322" t="s">
        <v>216</v>
      </c>
      <c r="AN159" s="321"/>
      <c r="AO159" s="321"/>
      <c r="AP159" s="322" t="s">
        <v>216</v>
      </c>
      <c r="AQ159" s="322" t="s">
        <v>216</v>
      </c>
      <c r="AR159" s="322" t="s">
        <v>216</v>
      </c>
    </row>
    <row r="160" spans="1:44" ht="15.75" customHeight="1" x14ac:dyDescent="0.25">
      <c r="A160" s="316">
        <v>44935</v>
      </c>
      <c r="B160" s="317" t="s">
        <v>216</v>
      </c>
      <c r="C160" s="317" t="s">
        <v>915</v>
      </c>
      <c r="D160" s="317" t="s">
        <v>1082</v>
      </c>
      <c r="E160" s="317" t="s">
        <v>916</v>
      </c>
      <c r="F160" s="317" t="s">
        <v>917</v>
      </c>
      <c r="G160" s="317" t="s">
        <v>216</v>
      </c>
      <c r="H160" s="317" t="s">
        <v>1083</v>
      </c>
      <c r="I160" s="316">
        <v>44946</v>
      </c>
      <c r="J160" s="318" t="s">
        <v>271</v>
      </c>
      <c r="K160" s="318" t="s">
        <v>1084</v>
      </c>
      <c r="L160" s="318" t="s">
        <v>216</v>
      </c>
      <c r="M160" s="318" t="s">
        <v>216</v>
      </c>
      <c r="N160" s="318" t="s">
        <v>216</v>
      </c>
      <c r="O160" s="318" t="s">
        <v>216</v>
      </c>
      <c r="P160" s="316">
        <v>45040</v>
      </c>
      <c r="Q160" s="344">
        <v>2935</v>
      </c>
      <c r="R160" s="317" t="s">
        <v>218</v>
      </c>
      <c r="S160" s="337">
        <v>0</v>
      </c>
      <c r="T160" s="317">
        <v>0</v>
      </c>
      <c r="U160" s="317"/>
      <c r="V160" s="317"/>
      <c r="W160" s="317"/>
      <c r="X160" s="320">
        <v>0</v>
      </c>
      <c r="Y160" s="317"/>
      <c r="Z160" s="317"/>
      <c r="AA160" s="317">
        <v>0</v>
      </c>
      <c r="AB160" s="317"/>
      <c r="AC160" s="317"/>
      <c r="AD160" s="317"/>
      <c r="AE160" s="318" t="s">
        <v>220</v>
      </c>
      <c r="AF160" s="321"/>
      <c r="AG160" s="322" t="s">
        <v>216</v>
      </c>
      <c r="AH160" s="322" t="s">
        <v>216</v>
      </c>
      <c r="AI160" s="322" t="s">
        <v>306</v>
      </c>
      <c r="AJ160" s="322" t="s">
        <v>216</v>
      </c>
      <c r="AK160" s="322" t="s">
        <v>216</v>
      </c>
      <c r="AL160" s="322" t="s">
        <v>216</v>
      </c>
      <c r="AM160" s="322" t="s">
        <v>216</v>
      </c>
      <c r="AN160" s="321"/>
      <c r="AO160" s="321"/>
      <c r="AP160" s="322" t="s">
        <v>216</v>
      </c>
      <c r="AQ160" s="322" t="s">
        <v>216</v>
      </c>
      <c r="AR160" s="322" t="s">
        <v>216</v>
      </c>
    </row>
    <row r="161" spans="1:44" ht="15.75" customHeight="1" x14ac:dyDescent="0.25">
      <c r="A161" s="316">
        <v>44789</v>
      </c>
      <c r="B161" s="317" t="s">
        <v>216</v>
      </c>
      <c r="C161" s="317" t="s">
        <v>1085</v>
      </c>
      <c r="D161" s="317" t="s">
        <v>390</v>
      </c>
      <c r="E161" s="317" t="s">
        <v>1086</v>
      </c>
      <c r="F161" s="317" t="s">
        <v>392</v>
      </c>
      <c r="G161" s="317" t="s">
        <v>1087</v>
      </c>
      <c r="H161" s="317" t="s">
        <v>1088</v>
      </c>
      <c r="I161" s="316">
        <v>44840</v>
      </c>
      <c r="J161" s="318" t="s">
        <v>251</v>
      </c>
      <c r="K161" s="318" t="s">
        <v>394</v>
      </c>
      <c r="L161" s="318" t="s">
        <v>251</v>
      </c>
      <c r="M161" s="318" t="s">
        <v>1089</v>
      </c>
      <c r="N161" s="318" t="s">
        <v>251</v>
      </c>
      <c r="O161" s="318" t="s">
        <v>712</v>
      </c>
      <c r="P161" s="316">
        <v>44837</v>
      </c>
      <c r="Q161" s="331">
        <v>1935</v>
      </c>
      <c r="R161" s="317" t="s">
        <v>255</v>
      </c>
      <c r="S161" s="337">
        <v>0</v>
      </c>
      <c r="T161" s="317">
        <v>0</v>
      </c>
      <c r="U161" s="317"/>
      <c r="V161" s="317"/>
      <c r="W161" s="317"/>
      <c r="X161" s="320">
        <v>0</v>
      </c>
      <c r="Y161" s="317"/>
      <c r="Z161" s="317"/>
      <c r="AA161" s="317">
        <v>0</v>
      </c>
      <c r="AB161" s="317"/>
      <c r="AC161" s="317"/>
      <c r="AD161" s="317"/>
      <c r="AE161" s="318" t="s">
        <v>220</v>
      </c>
      <c r="AF161" s="321"/>
      <c r="AG161" s="322" t="s">
        <v>216</v>
      </c>
      <c r="AH161" s="322" t="s">
        <v>216</v>
      </c>
      <c r="AI161" s="322" t="s">
        <v>395</v>
      </c>
      <c r="AJ161" s="322" t="s">
        <v>216</v>
      </c>
      <c r="AK161" s="322" t="s">
        <v>216</v>
      </c>
      <c r="AL161" s="322" t="s">
        <v>216</v>
      </c>
      <c r="AM161" s="322" t="s">
        <v>216</v>
      </c>
      <c r="AN161" s="321"/>
      <c r="AO161" s="321"/>
      <c r="AP161" s="322" t="s">
        <v>216</v>
      </c>
      <c r="AQ161" s="322" t="s">
        <v>216</v>
      </c>
      <c r="AR161" s="322" t="s">
        <v>216</v>
      </c>
    </row>
    <row r="162" spans="1:44" ht="15.75" customHeight="1" x14ac:dyDescent="0.25">
      <c r="A162" s="316">
        <v>44902</v>
      </c>
      <c r="B162" s="317" t="s">
        <v>216</v>
      </c>
      <c r="C162" s="317" t="s">
        <v>1090</v>
      </c>
      <c r="D162" s="317" t="s">
        <v>300</v>
      </c>
      <c r="E162" s="317" t="s">
        <v>1091</v>
      </c>
      <c r="F162" s="317" t="s">
        <v>1092</v>
      </c>
      <c r="G162" s="317" t="s">
        <v>209</v>
      </c>
      <c r="H162" s="317" t="s">
        <v>1093</v>
      </c>
      <c r="I162" s="316">
        <v>45033</v>
      </c>
      <c r="J162" s="318" t="s">
        <v>271</v>
      </c>
      <c r="K162" s="318" t="s">
        <v>1094</v>
      </c>
      <c r="L162" s="318" t="s">
        <v>216</v>
      </c>
      <c r="M162" s="318" t="s">
        <v>216</v>
      </c>
      <c r="N162" s="318" t="s">
        <v>216</v>
      </c>
      <c r="O162" s="318" t="s">
        <v>216</v>
      </c>
      <c r="P162" s="316"/>
      <c r="Q162" s="331">
        <v>2383.23</v>
      </c>
      <c r="R162" s="317" t="s">
        <v>218</v>
      </c>
      <c r="S162" s="337">
        <v>0</v>
      </c>
      <c r="T162" s="317">
        <v>0</v>
      </c>
      <c r="U162" s="317"/>
      <c r="V162" s="317"/>
      <c r="W162" s="317"/>
      <c r="X162" s="320">
        <v>0</v>
      </c>
      <c r="Y162" s="317"/>
      <c r="Z162" s="317"/>
      <c r="AA162" s="317">
        <v>0</v>
      </c>
      <c r="AB162" s="317"/>
      <c r="AC162" s="317"/>
      <c r="AD162" s="317"/>
      <c r="AE162" s="318" t="s">
        <v>220</v>
      </c>
      <c r="AF162" s="321"/>
      <c r="AG162" s="322" t="s">
        <v>216</v>
      </c>
      <c r="AH162" s="322" t="s">
        <v>216</v>
      </c>
      <c r="AI162" s="322" t="s">
        <v>306</v>
      </c>
      <c r="AJ162" s="322" t="s">
        <v>216</v>
      </c>
      <c r="AK162" s="322" t="s">
        <v>216</v>
      </c>
      <c r="AL162" s="322" t="s">
        <v>216</v>
      </c>
      <c r="AM162" s="322" t="s">
        <v>216</v>
      </c>
      <c r="AN162" s="321"/>
      <c r="AO162" s="321"/>
      <c r="AP162" s="322" t="s">
        <v>216</v>
      </c>
      <c r="AQ162" s="322" t="s">
        <v>216</v>
      </c>
      <c r="AR162" s="322" t="s">
        <v>216</v>
      </c>
    </row>
    <row r="163" spans="1:44" ht="15.75" customHeight="1" x14ac:dyDescent="0.25">
      <c r="A163" s="316">
        <v>44890</v>
      </c>
      <c r="B163" s="317" t="s">
        <v>216</v>
      </c>
      <c r="C163" s="317" t="s">
        <v>1095</v>
      </c>
      <c r="D163" s="317" t="s">
        <v>206</v>
      </c>
      <c r="E163" s="317" t="s">
        <v>1096</v>
      </c>
      <c r="F163" s="317" t="s">
        <v>1097</v>
      </c>
      <c r="G163" s="317" t="s">
        <v>209</v>
      </c>
      <c r="H163" s="317" t="s">
        <v>1098</v>
      </c>
      <c r="I163" s="316">
        <v>44931</v>
      </c>
      <c r="J163" s="318" t="s">
        <v>229</v>
      </c>
      <c r="K163" s="318" t="s">
        <v>1099</v>
      </c>
      <c r="L163" s="318" t="s">
        <v>229</v>
      </c>
      <c r="M163" s="318" t="s">
        <v>474</v>
      </c>
      <c r="N163" s="318" t="s">
        <v>229</v>
      </c>
      <c r="O163" s="318" t="s">
        <v>982</v>
      </c>
      <c r="P163" s="316">
        <v>44840</v>
      </c>
      <c r="Q163" s="344">
        <v>2025</v>
      </c>
      <c r="R163" s="317" t="s">
        <v>218</v>
      </c>
      <c r="S163" s="337">
        <v>0</v>
      </c>
      <c r="T163" s="317">
        <v>0</v>
      </c>
      <c r="U163" s="317"/>
      <c r="V163" s="317"/>
      <c r="W163" s="317"/>
      <c r="X163" s="320">
        <v>0</v>
      </c>
      <c r="Y163" s="317"/>
      <c r="Z163" s="317"/>
      <c r="AA163" s="317">
        <v>0</v>
      </c>
      <c r="AB163" s="317"/>
      <c r="AC163" s="317"/>
      <c r="AD163" s="317"/>
      <c r="AE163" s="318" t="s">
        <v>220</v>
      </c>
      <c r="AF163" s="321"/>
      <c r="AG163" s="322" t="s">
        <v>1100</v>
      </c>
      <c r="AH163" s="322" t="s">
        <v>216</v>
      </c>
      <c r="AI163" s="322" t="s">
        <v>221</v>
      </c>
      <c r="AJ163" s="322" t="s">
        <v>216</v>
      </c>
      <c r="AK163" s="322" t="s">
        <v>216</v>
      </c>
      <c r="AL163" s="322" t="s">
        <v>216</v>
      </c>
      <c r="AM163" s="322" t="s">
        <v>216</v>
      </c>
      <c r="AN163" s="321"/>
      <c r="AO163" s="321"/>
      <c r="AP163" s="322" t="s">
        <v>216</v>
      </c>
      <c r="AQ163" s="322" t="s">
        <v>216</v>
      </c>
      <c r="AR163" s="322" t="s">
        <v>216</v>
      </c>
    </row>
    <row r="164" spans="1:44" ht="15.75" customHeight="1" x14ac:dyDescent="0.25">
      <c r="A164" s="316">
        <v>44817</v>
      </c>
      <c r="B164" s="317" t="s">
        <v>1101</v>
      </c>
      <c r="C164" s="317" t="s">
        <v>1102</v>
      </c>
      <c r="D164" s="317" t="s">
        <v>402</v>
      </c>
      <c r="E164" s="317" t="s">
        <v>1103</v>
      </c>
      <c r="F164" s="317" t="s">
        <v>1104</v>
      </c>
      <c r="G164" s="317" t="s">
        <v>209</v>
      </c>
      <c r="H164" s="317" t="s">
        <v>1105</v>
      </c>
      <c r="I164" s="316">
        <v>44846</v>
      </c>
      <c r="J164" s="318" t="s">
        <v>271</v>
      </c>
      <c r="K164" s="318" t="s">
        <v>589</v>
      </c>
      <c r="L164" s="318" t="s">
        <v>216</v>
      </c>
      <c r="M164" s="318" t="s">
        <v>216</v>
      </c>
      <c r="N164" s="318" t="s">
        <v>216</v>
      </c>
      <c r="O164" s="318" t="s">
        <v>216</v>
      </c>
      <c r="P164" s="316">
        <v>44817</v>
      </c>
      <c r="Q164" s="331">
        <v>2390</v>
      </c>
      <c r="R164" s="317" t="s">
        <v>218</v>
      </c>
      <c r="S164" s="337">
        <v>0</v>
      </c>
      <c r="T164" s="317">
        <v>0</v>
      </c>
      <c r="U164" s="317"/>
      <c r="V164" s="317"/>
      <c r="W164" s="317"/>
      <c r="X164" s="320">
        <v>0</v>
      </c>
      <c r="Y164" s="317"/>
      <c r="Z164" s="317"/>
      <c r="AA164" s="317">
        <v>0</v>
      </c>
      <c r="AB164" s="317"/>
      <c r="AC164" s="317"/>
      <c r="AD164" s="317"/>
      <c r="AE164" s="318" t="s">
        <v>220</v>
      </c>
      <c r="AF164" s="321"/>
      <c r="AG164" s="322" t="s">
        <v>216</v>
      </c>
      <c r="AH164" s="322" t="s">
        <v>216</v>
      </c>
      <c r="AI164" s="322" t="s">
        <v>278</v>
      </c>
      <c r="AJ164" s="322" t="s">
        <v>216</v>
      </c>
      <c r="AK164" s="322" t="s">
        <v>216</v>
      </c>
      <c r="AL164" s="322" t="s">
        <v>216</v>
      </c>
      <c r="AM164" s="322" t="s">
        <v>216</v>
      </c>
      <c r="AN164" s="321"/>
      <c r="AO164" s="321"/>
      <c r="AP164" s="322" t="s">
        <v>216</v>
      </c>
      <c r="AQ164" s="322" t="s">
        <v>216</v>
      </c>
      <c r="AR164" s="322" t="s">
        <v>216</v>
      </c>
    </row>
    <row r="165" spans="1:44" ht="15.75" customHeight="1" x14ac:dyDescent="0.25">
      <c r="A165" s="316">
        <v>44934</v>
      </c>
      <c r="B165" s="317" t="s">
        <v>216</v>
      </c>
      <c r="C165" s="317" t="s">
        <v>1106</v>
      </c>
      <c r="D165" s="317" t="s">
        <v>236</v>
      </c>
      <c r="E165" s="317" t="s">
        <v>1107</v>
      </c>
      <c r="F165" s="317" t="s">
        <v>1108</v>
      </c>
      <c r="G165" s="317" t="s">
        <v>209</v>
      </c>
      <c r="H165" s="317" t="s">
        <v>1109</v>
      </c>
      <c r="I165" s="316">
        <v>44937</v>
      </c>
      <c r="J165" s="318" t="s">
        <v>229</v>
      </c>
      <c r="K165" s="318" t="s">
        <v>1110</v>
      </c>
      <c r="L165" s="318" t="s">
        <v>251</v>
      </c>
      <c r="M165" s="318" t="s">
        <v>1111</v>
      </c>
      <c r="N165" s="318" t="s">
        <v>251</v>
      </c>
      <c r="O165" s="318" t="s">
        <v>1112</v>
      </c>
      <c r="P165" s="316">
        <v>44935</v>
      </c>
      <c r="Q165" s="331">
        <v>2580</v>
      </c>
      <c r="R165" s="317" t="s">
        <v>218</v>
      </c>
      <c r="S165" s="337">
        <v>0</v>
      </c>
      <c r="T165" s="317">
        <v>0</v>
      </c>
      <c r="U165" s="317"/>
      <c r="V165" s="317"/>
      <c r="W165" s="317"/>
      <c r="X165" s="320">
        <v>0</v>
      </c>
      <c r="Y165" s="317"/>
      <c r="Z165" s="317"/>
      <c r="AA165" s="317">
        <v>0</v>
      </c>
      <c r="AB165" s="317"/>
      <c r="AC165" s="317"/>
      <c r="AD165" s="317"/>
      <c r="AE165" s="318" t="s">
        <v>220</v>
      </c>
      <c r="AF165" s="321"/>
      <c r="AG165" s="322" t="s">
        <v>216</v>
      </c>
      <c r="AH165" s="322" t="s">
        <v>216</v>
      </c>
      <c r="AI165" s="322" t="s">
        <v>244</v>
      </c>
      <c r="AJ165" s="322" t="s">
        <v>216</v>
      </c>
      <c r="AK165" s="322" t="s">
        <v>216</v>
      </c>
      <c r="AL165" s="322" t="s">
        <v>216</v>
      </c>
      <c r="AM165" s="322" t="s">
        <v>216</v>
      </c>
      <c r="AN165" s="321"/>
      <c r="AO165" s="321"/>
      <c r="AP165" s="322" t="s">
        <v>216</v>
      </c>
      <c r="AQ165" s="322" t="s">
        <v>216</v>
      </c>
      <c r="AR165" s="322" t="s">
        <v>216</v>
      </c>
    </row>
    <row r="166" spans="1:44" ht="15.75" customHeight="1" x14ac:dyDescent="0.25">
      <c r="A166" s="316">
        <v>45001</v>
      </c>
      <c r="B166" s="317" t="s">
        <v>1113</v>
      </c>
      <c r="C166" s="317" t="s">
        <v>1114</v>
      </c>
      <c r="D166" s="317" t="s">
        <v>206</v>
      </c>
      <c r="E166" s="317" t="s">
        <v>574</v>
      </c>
      <c r="F166" s="317" t="s">
        <v>575</v>
      </c>
      <c r="G166" s="317" t="s">
        <v>209</v>
      </c>
      <c r="H166" s="317" t="s">
        <v>1115</v>
      </c>
      <c r="I166" s="316">
        <v>45003</v>
      </c>
      <c r="J166" s="318" t="s">
        <v>251</v>
      </c>
      <c r="K166" s="318" t="s">
        <v>1116</v>
      </c>
      <c r="L166" s="318" t="s">
        <v>216</v>
      </c>
      <c r="M166" s="318" t="s">
        <v>216</v>
      </c>
      <c r="N166" s="318" t="s">
        <v>216</v>
      </c>
      <c r="O166" s="318" t="s">
        <v>216</v>
      </c>
      <c r="P166" s="316">
        <v>45005</v>
      </c>
      <c r="Q166" s="343">
        <v>3500</v>
      </c>
      <c r="R166" s="317" t="s">
        <v>218</v>
      </c>
      <c r="S166" s="337">
        <v>0</v>
      </c>
      <c r="T166" s="317">
        <v>0</v>
      </c>
      <c r="U166" s="317"/>
      <c r="V166" s="317"/>
      <c r="W166" s="317"/>
      <c r="X166" s="320">
        <v>0</v>
      </c>
      <c r="Y166" s="317"/>
      <c r="Z166" s="317"/>
      <c r="AA166" s="317">
        <v>0</v>
      </c>
      <c r="AB166" s="317"/>
      <c r="AC166" s="317"/>
      <c r="AD166" s="317"/>
      <c r="AE166" s="318" t="s">
        <v>220</v>
      </c>
      <c r="AF166" s="321"/>
      <c r="AG166" s="322" t="s">
        <v>216</v>
      </c>
      <c r="AH166" s="322" t="s">
        <v>216</v>
      </c>
      <c r="AI166" s="322" t="s">
        <v>349</v>
      </c>
      <c r="AJ166" s="322" t="s">
        <v>216</v>
      </c>
      <c r="AK166" s="322" t="s">
        <v>216</v>
      </c>
      <c r="AL166" s="322" t="s">
        <v>216</v>
      </c>
      <c r="AM166" s="322" t="s">
        <v>216</v>
      </c>
      <c r="AN166" s="321"/>
      <c r="AO166" s="321"/>
      <c r="AP166" s="322" t="s">
        <v>216</v>
      </c>
      <c r="AQ166" s="322" t="s">
        <v>216</v>
      </c>
      <c r="AR166" s="322" t="s">
        <v>216</v>
      </c>
    </row>
    <row r="167" spans="1:44" ht="15.75" customHeight="1" x14ac:dyDescent="0.25">
      <c r="A167" s="316">
        <v>44746</v>
      </c>
      <c r="B167" s="317" t="s">
        <v>216</v>
      </c>
      <c r="C167" s="317" t="s">
        <v>1117</v>
      </c>
      <c r="D167" s="317" t="s">
        <v>352</v>
      </c>
      <c r="E167" s="317" t="s">
        <v>353</v>
      </c>
      <c r="F167" s="317" t="s">
        <v>354</v>
      </c>
      <c r="G167" s="317" t="s">
        <v>209</v>
      </c>
      <c r="H167" s="317" t="s">
        <v>1118</v>
      </c>
      <c r="I167" s="316">
        <v>44763</v>
      </c>
      <c r="J167" s="318" t="s">
        <v>271</v>
      </c>
      <c r="K167" s="318" t="s">
        <v>1119</v>
      </c>
      <c r="L167" s="318" t="s">
        <v>216</v>
      </c>
      <c r="M167" s="318" t="s">
        <v>216</v>
      </c>
      <c r="N167" s="318" t="s">
        <v>216</v>
      </c>
      <c r="O167" s="318" t="s">
        <v>216</v>
      </c>
      <c r="P167" s="316"/>
      <c r="Q167" s="343">
        <v>1805</v>
      </c>
      <c r="R167" s="317" t="s">
        <v>255</v>
      </c>
      <c r="S167" s="337">
        <v>0</v>
      </c>
      <c r="T167" s="317">
        <v>0</v>
      </c>
      <c r="U167" s="317"/>
      <c r="V167" s="317"/>
      <c r="W167" s="317"/>
      <c r="X167" s="320">
        <v>0</v>
      </c>
      <c r="Y167" s="317"/>
      <c r="Z167" s="317"/>
      <c r="AA167" s="317">
        <v>0</v>
      </c>
      <c r="AB167" s="317"/>
      <c r="AC167" s="317"/>
      <c r="AD167" s="317"/>
      <c r="AE167" s="318" t="s">
        <v>220</v>
      </c>
      <c r="AF167" s="321"/>
      <c r="AG167" s="322" t="s">
        <v>216</v>
      </c>
      <c r="AH167" s="322" t="s">
        <v>216</v>
      </c>
      <c r="AI167" s="322" t="s">
        <v>358</v>
      </c>
      <c r="AJ167" s="322" t="s">
        <v>216</v>
      </c>
      <c r="AK167" s="322" t="s">
        <v>216</v>
      </c>
      <c r="AL167" s="322" t="s">
        <v>216</v>
      </c>
      <c r="AM167" s="322" t="s">
        <v>216</v>
      </c>
      <c r="AN167" s="321"/>
      <c r="AO167" s="321"/>
      <c r="AP167" s="322" t="s">
        <v>216</v>
      </c>
      <c r="AQ167" s="322" t="s">
        <v>216</v>
      </c>
      <c r="AR167" s="322" t="s">
        <v>216</v>
      </c>
    </row>
    <row r="168" spans="1:44" ht="15.75" customHeight="1" x14ac:dyDescent="0.25">
      <c r="A168" s="316">
        <v>44826</v>
      </c>
      <c r="B168" s="317" t="s">
        <v>216</v>
      </c>
      <c r="C168" s="317" t="s">
        <v>1120</v>
      </c>
      <c r="D168" s="317" t="s">
        <v>300</v>
      </c>
      <c r="E168" s="317" t="s">
        <v>1121</v>
      </c>
      <c r="F168" s="317" t="s">
        <v>1122</v>
      </c>
      <c r="G168" s="317" t="s">
        <v>209</v>
      </c>
      <c r="H168" s="317" t="s">
        <v>1123</v>
      </c>
      <c r="I168" s="316">
        <v>44893</v>
      </c>
      <c r="J168" s="318" t="s">
        <v>251</v>
      </c>
      <c r="K168" s="318" t="s">
        <v>560</v>
      </c>
      <c r="L168" s="318" t="s">
        <v>216</v>
      </c>
      <c r="M168" s="318" t="s">
        <v>216</v>
      </c>
      <c r="N168" s="318" t="s">
        <v>216</v>
      </c>
      <c r="O168" s="318" t="s">
        <v>216</v>
      </c>
      <c r="P168" s="316"/>
      <c r="Q168" s="331">
        <v>2749.88</v>
      </c>
      <c r="R168" s="317" t="s">
        <v>218</v>
      </c>
      <c r="S168" s="337">
        <v>0</v>
      </c>
      <c r="T168" s="317">
        <v>0</v>
      </c>
      <c r="U168" s="317"/>
      <c r="V168" s="317"/>
      <c r="W168" s="317"/>
      <c r="X168" s="320">
        <v>0</v>
      </c>
      <c r="Y168" s="317"/>
      <c r="Z168" s="317"/>
      <c r="AA168" s="317">
        <v>0</v>
      </c>
      <c r="AB168" s="317"/>
      <c r="AC168" s="317"/>
      <c r="AD168" s="317"/>
      <c r="AE168" s="318" t="s">
        <v>220</v>
      </c>
      <c r="AF168" s="321"/>
      <c r="AG168" s="322" t="s">
        <v>216</v>
      </c>
      <c r="AH168" s="322" t="s">
        <v>216</v>
      </c>
      <c r="AI168" s="322" t="s">
        <v>306</v>
      </c>
      <c r="AJ168" s="322" t="s">
        <v>216</v>
      </c>
      <c r="AK168" s="322" t="s">
        <v>216</v>
      </c>
      <c r="AL168" s="322" t="s">
        <v>216</v>
      </c>
      <c r="AM168" s="322" t="s">
        <v>216</v>
      </c>
      <c r="AN168" s="321"/>
      <c r="AO168" s="321"/>
      <c r="AP168" s="322" t="s">
        <v>216</v>
      </c>
      <c r="AQ168" s="322" t="s">
        <v>216</v>
      </c>
      <c r="AR168" s="322" t="s">
        <v>216</v>
      </c>
    </row>
    <row r="169" spans="1:44" ht="15.75" customHeight="1" x14ac:dyDescent="0.25">
      <c r="A169" s="316">
        <v>45005</v>
      </c>
      <c r="B169" s="317" t="s">
        <v>216</v>
      </c>
      <c r="C169" s="317" t="s">
        <v>1124</v>
      </c>
      <c r="D169" s="317" t="s">
        <v>274</v>
      </c>
      <c r="E169" s="317" t="s">
        <v>1125</v>
      </c>
      <c r="F169" s="317" t="s">
        <v>1126</v>
      </c>
      <c r="G169" s="317" t="s">
        <v>209</v>
      </c>
      <c r="H169" s="317" t="s">
        <v>1127</v>
      </c>
      <c r="I169" s="316">
        <v>45021</v>
      </c>
      <c r="J169" s="318" t="s">
        <v>271</v>
      </c>
      <c r="K169" s="318" t="s">
        <v>1128</v>
      </c>
      <c r="L169" s="318" t="s">
        <v>251</v>
      </c>
      <c r="M169" s="318" t="s">
        <v>712</v>
      </c>
      <c r="N169" s="318" t="s">
        <v>216</v>
      </c>
      <c r="O169" s="318" t="s">
        <v>216</v>
      </c>
      <c r="P169" s="316">
        <v>45013</v>
      </c>
      <c r="Q169" s="331">
        <v>2480</v>
      </c>
      <c r="R169" s="317" t="s">
        <v>407</v>
      </c>
      <c r="S169" s="337">
        <v>0</v>
      </c>
      <c r="T169" s="317">
        <v>0</v>
      </c>
      <c r="U169" s="317"/>
      <c r="V169" s="317"/>
      <c r="W169" s="317"/>
      <c r="X169" s="320">
        <v>0</v>
      </c>
      <c r="Y169" s="317"/>
      <c r="Z169" s="317"/>
      <c r="AA169" s="317">
        <v>0</v>
      </c>
      <c r="AB169" s="317"/>
      <c r="AC169" s="317"/>
      <c r="AD169" s="317"/>
      <c r="AE169" s="318" t="s">
        <v>220</v>
      </c>
      <c r="AF169" s="321"/>
      <c r="AG169" s="322" t="s">
        <v>216</v>
      </c>
      <c r="AH169" s="322" t="s">
        <v>216</v>
      </c>
      <c r="AI169" s="322" t="s">
        <v>278</v>
      </c>
      <c r="AJ169" s="322" t="s">
        <v>216</v>
      </c>
      <c r="AK169" s="322" t="s">
        <v>216</v>
      </c>
      <c r="AL169" s="322" t="s">
        <v>216</v>
      </c>
      <c r="AM169" s="322" t="s">
        <v>216</v>
      </c>
      <c r="AN169" s="321"/>
      <c r="AO169" s="321"/>
      <c r="AP169" s="322" t="s">
        <v>216</v>
      </c>
      <c r="AQ169" s="322" t="s">
        <v>216</v>
      </c>
      <c r="AR169" s="322" t="s">
        <v>216</v>
      </c>
    </row>
    <row r="170" spans="1:44" ht="15.75" customHeight="1" x14ac:dyDescent="0.25">
      <c r="A170" s="316">
        <v>45012</v>
      </c>
      <c r="B170" s="317" t="s">
        <v>216</v>
      </c>
      <c r="C170" s="317" t="s">
        <v>1129</v>
      </c>
      <c r="D170" s="317" t="s">
        <v>206</v>
      </c>
      <c r="E170" s="317" t="s">
        <v>1130</v>
      </c>
      <c r="F170" s="317" t="s">
        <v>1131</v>
      </c>
      <c r="G170" s="317" t="s">
        <v>209</v>
      </c>
      <c r="H170" s="317" t="s">
        <v>1132</v>
      </c>
      <c r="I170" s="316">
        <v>45036</v>
      </c>
      <c r="J170" s="318" t="s">
        <v>229</v>
      </c>
      <c r="K170" s="318" t="s">
        <v>1133</v>
      </c>
      <c r="L170" s="318" t="s">
        <v>216</v>
      </c>
      <c r="M170" s="318" t="s">
        <v>216</v>
      </c>
      <c r="N170" s="318" t="s">
        <v>216</v>
      </c>
      <c r="O170" s="318" t="s">
        <v>216</v>
      </c>
      <c r="P170" s="316">
        <v>45019</v>
      </c>
      <c r="Q170" s="343">
        <v>3290</v>
      </c>
      <c r="R170" s="317" t="s">
        <v>218</v>
      </c>
      <c r="S170" s="337">
        <v>0</v>
      </c>
      <c r="T170" s="317">
        <v>0</v>
      </c>
      <c r="U170" s="317"/>
      <c r="V170" s="317"/>
      <c r="W170" s="317"/>
      <c r="X170" s="320">
        <v>0</v>
      </c>
      <c r="Y170" s="317"/>
      <c r="Z170" s="317"/>
      <c r="AA170" s="317">
        <v>0</v>
      </c>
      <c r="AB170" s="317"/>
      <c r="AC170" s="317"/>
      <c r="AD170" s="317"/>
      <c r="AE170" s="318" t="s">
        <v>220</v>
      </c>
      <c r="AF170" s="321"/>
      <c r="AG170" s="322" t="s">
        <v>216</v>
      </c>
      <c r="AH170" s="322" t="s">
        <v>216</v>
      </c>
      <c r="AI170" s="322" t="s">
        <v>349</v>
      </c>
      <c r="AJ170" s="322" t="s">
        <v>216</v>
      </c>
      <c r="AK170" s="322" t="s">
        <v>216</v>
      </c>
      <c r="AL170" s="322" t="s">
        <v>216</v>
      </c>
      <c r="AM170" s="322" t="s">
        <v>216</v>
      </c>
      <c r="AN170" s="321"/>
      <c r="AO170" s="321"/>
      <c r="AP170" s="322" t="s">
        <v>216</v>
      </c>
      <c r="AQ170" s="322" t="s">
        <v>216</v>
      </c>
      <c r="AR170" s="322" t="s">
        <v>216</v>
      </c>
    </row>
    <row r="171" spans="1:44" ht="15.75" customHeight="1" x14ac:dyDescent="0.25">
      <c r="A171" s="316">
        <v>44684</v>
      </c>
      <c r="B171" s="317" t="s">
        <v>216</v>
      </c>
      <c r="C171" s="317" t="s">
        <v>1134</v>
      </c>
      <c r="D171" s="317" t="s">
        <v>507</v>
      </c>
      <c r="E171" s="317" t="s">
        <v>603</v>
      </c>
      <c r="F171" s="317" t="s">
        <v>604</v>
      </c>
      <c r="G171" s="317" t="s">
        <v>209</v>
      </c>
      <c r="H171" s="317" t="s">
        <v>1135</v>
      </c>
      <c r="I171" s="316">
        <v>44684</v>
      </c>
      <c r="J171" s="318" t="s">
        <v>251</v>
      </c>
      <c r="K171" s="318" t="s">
        <v>748</v>
      </c>
      <c r="L171" s="318" t="s">
        <v>251</v>
      </c>
      <c r="M171" s="318" t="s">
        <v>749</v>
      </c>
      <c r="N171" s="318" t="s">
        <v>216</v>
      </c>
      <c r="O171" s="318" t="s">
        <v>216</v>
      </c>
      <c r="P171" s="316">
        <v>44684</v>
      </c>
      <c r="Q171" s="331">
        <v>1800</v>
      </c>
      <c r="R171" s="317" t="s">
        <v>218</v>
      </c>
      <c r="S171" s="337">
        <v>0</v>
      </c>
      <c r="T171" s="317">
        <v>0</v>
      </c>
      <c r="U171" s="317"/>
      <c r="V171" s="317"/>
      <c r="W171" s="317"/>
      <c r="X171" s="320">
        <v>0</v>
      </c>
      <c r="Y171" s="317"/>
      <c r="Z171" s="317"/>
      <c r="AA171" s="317">
        <v>0</v>
      </c>
      <c r="AB171" s="317"/>
      <c r="AC171" s="317"/>
      <c r="AD171" s="317"/>
      <c r="AE171" s="318" t="s">
        <v>220</v>
      </c>
      <c r="AF171" s="321"/>
      <c r="AG171" s="322" t="s">
        <v>216</v>
      </c>
      <c r="AH171" s="322" t="s">
        <v>216</v>
      </c>
      <c r="AI171" s="322" t="s">
        <v>512</v>
      </c>
      <c r="AJ171" s="322" t="s">
        <v>216</v>
      </c>
      <c r="AK171" s="322" t="s">
        <v>216</v>
      </c>
      <c r="AL171" s="322" t="s">
        <v>216</v>
      </c>
      <c r="AM171" s="322" t="s">
        <v>216</v>
      </c>
      <c r="AN171" s="321"/>
      <c r="AO171" s="321"/>
      <c r="AP171" s="322" t="s">
        <v>216</v>
      </c>
      <c r="AQ171" s="322" t="s">
        <v>216</v>
      </c>
      <c r="AR171" s="322" t="s">
        <v>216</v>
      </c>
    </row>
    <row r="172" spans="1:44" ht="15.75" customHeight="1" x14ac:dyDescent="0.25">
      <c r="A172" s="316">
        <v>44928</v>
      </c>
      <c r="B172" s="317" t="s">
        <v>216</v>
      </c>
      <c r="C172" s="317" t="s">
        <v>1136</v>
      </c>
      <c r="D172" s="317" t="s">
        <v>236</v>
      </c>
      <c r="E172" s="317" t="s">
        <v>1137</v>
      </c>
      <c r="F172" s="317" t="s">
        <v>1138</v>
      </c>
      <c r="G172" s="317" t="s">
        <v>209</v>
      </c>
      <c r="H172" s="317" t="s">
        <v>1139</v>
      </c>
      <c r="I172" s="316">
        <v>44935</v>
      </c>
      <c r="J172" s="318" t="s">
        <v>229</v>
      </c>
      <c r="K172" s="318" t="s">
        <v>1110</v>
      </c>
      <c r="L172" s="318" t="s">
        <v>216</v>
      </c>
      <c r="M172" s="318" t="s">
        <v>216</v>
      </c>
      <c r="N172" s="318" t="s">
        <v>216</v>
      </c>
      <c r="O172" s="318" t="s">
        <v>216</v>
      </c>
      <c r="P172" s="316">
        <v>44932</v>
      </c>
      <c r="Q172" s="331">
        <v>2800</v>
      </c>
      <c r="R172" s="317" t="s">
        <v>218</v>
      </c>
      <c r="S172" s="337">
        <v>0</v>
      </c>
      <c r="T172" s="317">
        <v>0</v>
      </c>
      <c r="U172" s="317"/>
      <c r="V172" s="317"/>
      <c r="W172" s="317"/>
      <c r="X172" s="320">
        <v>0</v>
      </c>
      <c r="Y172" s="317"/>
      <c r="Z172" s="317"/>
      <c r="AA172" s="317">
        <v>0</v>
      </c>
      <c r="AB172" s="317"/>
      <c r="AC172" s="317"/>
      <c r="AD172" s="317"/>
      <c r="AE172" s="318" t="s">
        <v>220</v>
      </c>
      <c r="AF172" s="321"/>
      <c r="AG172" s="322" t="s">
        <v>216</v>
      </c>
      <c r="AH172" s="322" t="s">
        <v>216</v>
      </c>
      <c r="AI172" s="322" t="s">
        <v>244</v>
      </c>
      <c r="AJ172" s="322" t="s">
        <v>216</v>
      </c>
      <c r="AK172" s="322" t="s">
        <v>216</v>
      </c>
      <c r="AL172" s="322" t="s">
        <v>216</v>
      </c>
      <c r="AM172" s="322" t="s">
        <v>216</v>
      </c>
      <c r="AN172" s="321"/>
      <c r="AO172" s="321"/>
      <c r="AP172" s="322" t="s">
        <v>216</v>
      </c>
      <c r="AQ172" s="322" t="s">
        <v>216</v>
      </c>
      <c r="AR172" s="322" t="s">
        <v>216</v>
      </c>
    </row>
    <row r="173" spans="1:44" ht="15.75" customHeight="1" x14ac:dyDescent="0.25">
      <c r="A173" s="316">
        <v>44777</v>
      </c>
      <c r="B173" s="317" t="s">
        <v>216</v>
      </c>
      <c r="C173" s="317" t="s">
        <v>1140</v>
      </c>
      <c r="D173" s="317" t="s">
        <v>331</v>
      </c>
      <c r="E173" s="317" t="s">
        <v>1141</v>
      </c>
      <c r="F173" s="317" t="s">
        <v>1142</v>
      </c>
      <c r="G173" s="317" t="s">
        <v>209</v>
      </c>
      <c r="H173" s="317" t="s">
        <v>1143</v>
      </c>
      <c r="I173" s="316">
        <v>44846</v>
      </c>
      <c r="J173" s="318" t="s">
        <v>271</v>
      </c>
      <c r="K173" s="318" t="s">
        <v>589</v>
      </c>
      <c r="L173" s="318" t="s">
        <v>216</v>
      </c>
      <c r="M173" s="318" t="s">
        <v>216</v>
      </c>
      <c r="N173" s="318" t="s">
        <v>216</v>
      </c>
      <c r="O173" s="318" t="s">
        <v>216</v>
      </c>
      <c r="P173" s="316"/>
      <c r="Q173" s="331">
        <v>2375</v>
      </c>
      <c r="R173" s="317" t="s">
        <v>218</v>
      </c>
      <c r="S173" s="337">
        <v>0</v>
      </c>
      <c r="T173" s="317">
        <v>0</v>
      </c>
      <c r="U173" s="317"/>
      <c r="V173" s="317"/>
      <c r="W173" s="317"/>
      <c r="X173" s="320">
        <v>0</v>
      </c>
      <c r="Y173" s="317"/>
      <c r="Z173" s="317"/>
      <c r="AA173" s="317">
        <v>0</v>
      </c>
      <c r="AB173" s="317"/>
      <c r="AC173" s="317"/>
      <c r="AD173" s="317"/>
      <c r="AE173" s="318" t="s">
        <v>220</v>
      </c>
      <c r="AF173" s="321"/>
      <c r="AG173" s="322" t="s">
        <v>216</v>
      </c>
      <c r="AH173" s="322" t="s">
        <v>216</v>
      </c>
      <c r="AI173" s="322" t="s">
        <v>336</v>
      </c>
      <c r="AJ173" s="322" t="s">
        <v>216</v>
      </c>
      <c r="AK173" s="322" t="s">
        <v>216</v>
      </c>
      <c r="AL173" s="322" t="s">
        <v>216</v>
      </c>
      <c r="AM173" s="322" t="s">
        <v>216</v>
      </c>
      <c r="AN173" s="321"/>
      <c r="AO173" s="321"/>
      <c r="AP173" s="322" t="s">
        <v>216</v>
      </c>
      <c r="AQ173" s="322" t="s">
        <v>216</v>
      </c>
      <c r="AR173" s="322" t="s">
        <v>216</v>
      </c>
    </row>
    <row r="174" spans="1:44" ht="15.75" hidden="1" customHeight="1" x14ac:dyDescent="0.25">
      <c r="A174" s="301">
        <v>45035</v>
      </c>
      <c r="B174" s="285" t="s">
        <v>216</v>
      </c>
      <c r="C174" s="285" t="s">
        <v>1144</v>
      </c>
      <c r="D174" s="286" t="s">
        <v>236</v>
      </c>
      <c r="E174" s="286" t="s">
        <v>839</v>
      </c>
      <c r="F174" s="286" t="s">
        <v>1145</v>
      </c>
      <c r="G174" s="286" t="s">
        <v>209</v>
      </c>
      <c r="H174" s="285" t="s">
        <v>1146</v>
      </c>
      <c r="I174" s="296">
        <v>45041</v>
      </c>
      <c r="J174" s="291" t="s">
        <v>251</v>
      </c>
      <c r="K174" s="291" t="s">
        <v>1147</v>
      </c>
      <c r="L174" s="291" t="s">
        <v>216</v>
      </c>
      <c r="M174" s="291" t="s">
        <v>216</v>
      </c>
      <c r="N174" s="291" t="s">
        <v>216</v>
      </c>
      <c r="O174" s="291" t="s">
        <v>216</v>
      </c>
      <c r="P174" s="296">
        <v>45037</v>
      </c>
      <c r="Q174" s="327">
        <v>3100</v>
      </c>
      <c r="R174" s="286" t="s">
        <v>218</v>
      </c>
      <c r="S174" s="287">
        <v>0</v>
      </c>
      <c r="T174" s="288">
        <v>0</v>
      </c>
      <c r="U174" s="289"/>
      <c r="V174" s="289"/>
      <c r="W174" s="289"/>
      <c r="X174" s="292">
        <v>0</v>
      </c>
      <c r="Y174" s="290"/>
      <c r="Z174" s="290"/>
      <c r="AA174" s="288">
        <v>0</v>
      </c>
      <c r="AB174" s="288"/>
      <c r="AC174" s="289"/>
      <c r="AD174" s="289"/>
      <c r="AE174" s="291" t="s">
        <v>220</v>
      </c>
      <c r="AF174" s="293"/>
      <c r="AG174" s="90" t="s">
        <v>216</v>
      </c>
      <c r="AH174" s="90" t="s">
        <v>216</v>
      </c>
      <c r="AI174" s="90" t="s">
        <v>244</v>
      </c>
      <c r="AJ174" s="90" t="s">
        <v>216</v>
      </c>
      <c r="AK174" s="90" t="s">
        <v>216</v>
      </c>
      <c r="AL174" s="90" t="s">
        <v>216</v>
      </c>
      <c r="AM174" s="90" t="s">
        <v>216</v>
      </c>
      <c r="AN174" s="293"/>
      <c r="AO174" s="293"/>
      <c r="AP174" s="90" t="s">
        <v>216</v>
      </c>
      <c r="AQ174" s="90" t="s">
        <v>216</v>
      </c>
      <c r="AR174" s="90" t="s">
        <v>216</v>
      </c>
    </row>
    <row r="175" spans="1:44" ht="15.75" customHeight="1" x14ac:dyDescent="0.25">
      <c r="A175" s="316">
        <v>44756</v>
      </c>
      <c r="B175" s="317" t="s">
        <v>216</v>
      </c>
      <c r="C175" s="317" t="s">
        <v>1148</v>
      </c>
      <c r="D175" s="317" t="s">
        <v>206</v>
      </c>
      <c r="E175" s="317" t="s">
        <v>1149</v>
      </c>
      <c r="F175" s="317" t="s">
        <v>1150</v>
      </c>
      <c r="G175" s="317" t="s">
        <v>209</v>
      </c>
      <c r="H175" s="317" t="s">
        <v>1151</v>
      </c>
      <c r="I175" s="316">
        <v>44803</v>
      </c>
      <c r="J175" s="318" t="s">
        <v>240</v>
      </c>
      <c r="K175" s="318" t="s">
        <v>1152</v>
      </c>
      <c r="L175" s="318" t="s">
        <v>240</v>
      </c>
      <c r="M175" s="318" t="s">
        <v>1153</v>
      </c>
      <c r="N175" s="318" t="s">
        <v>216</v>
      </c>
      <c r="O175" s="318" t="s">
        <v>216</v>
      </c>
      <c r="P175" s="316">
        <v>44767</v>
      </c>
      <c r="Q175" s="344">
        <v>2200</v>
      </c>
      <c r="R175" s="317" t="s">
        <v>218</v>
      </c>
      <c r="S175" s="337">
        <v>0</v>
      </c>
      <c r="T175" s="317">
        <v>0</v>
      </c>
      <c r="U175" s="317"/>
      <c r="V175" s="317"/>
      <c r="W175" s="317"/>
      <c r="X175" s="320">
        <v>0</v>
      </c>
      <c r="Y175" s="317"/>
      <c r="Z175" s="317"/>
      <c r="AA175" s="317">
        <v>0</v>
      </c>
      <c r="AB175" s="317"/>
      <c r="AC175" s="317"/>
      <c r="AD175" s="317"/>
      <c r="AE175" s="318" t="s">
        <v>220</v>
      </c>
      <c r="AF175" s="321"/>
      <c r="AG175" s="322" t="s">
        <v>216</v>
      </c>
      <c r="AH175" s="322" t="s">
        <v>216</v>
      </c>
      <c r="AI175" s="322" t="s">
        <v>349</v>
      </c>
      <c r="AJ175" s="322" t="s">
        <v>216</v>
      </c>
      <c r="AK175" s="322" t="s">
        <v>216</v>
      </c>
      <c r="AL175" s="322" t="s">
        <v>216</v>
      </c>
      <c r="AM175" s="322" t="s">
        <v>216</v>
      </c>
      <c r="AN175" s="321"/>
      <c r="AO175" s="321"/>
      <c r="AP175" s="322" t="s">
        <v>216</v>
      </c>
      <c r="AQ175" s="322" t="s">
        <v>216</v>
      </c>
      <c r="AR175" s="322" t="s">
        <v>216</v>
      </c>
    </row>
    <row r="176" spans="1:44" ht="15.75" customHeight="1" x14ac:dyDescent="0.25">
      <c r="A176" s="316">
        <v>44825</v>
      </c>
      <c r="B176" s="317" t="s">
        <v>1154</v>
      </c>
      <c r="C176" s="317" t="s">
        <v>1155</v>
      </c>
      <c r="D176" s="317" t="s">
        <v>274</v>
      </c>
      <c r="E176" s="317" t="s">
        <v>1156</v>
      </c>
      <c r="F176" s="317" t="s">
        <v>1157</v>
      </c>
      <c r="G176" s="317" t="s">
        <v>209</v>
      </c>
      <c r="H176" s="317" t="s">
        <v>1158</v>
      </c>
      <c r="I176" s="316">
        <v>44832</v>
      </c>
      <c r="J176" s="318" t="s">
        <v>251</v>
      </c>
      <c r="K176" s="318" t="s">
        <v>754</v>
      </c>
      <c r="L176" s="318" t="s">
        <v>271</v>
      </c>
      <c r="M176" s="318" t="s">
        <v>1075</v>
      </c>
      <c r="N176" s="318" t="s">
        <v>1159</v>
      </c>
      <c r="O176" s="318" t="s">
        <v>216</v>
      </c>
      <c r="P176" s="316">
        <v>44825</v>
      </c>
      <c r="Q176" s="331">
        <v>1890</v>
      </c>
      <c r="R176" s="317" t="s">
        <v>407</v>
      </c>
      <c r="S176" s="337">
        <v>0</v>
      </c>
      <c r="T176" s="317">
        <v>0</v>
      </c>
      <c r="U176" s="317"/>
      <c r="V176" s="317"/>
      <c r="W176" s="317"/>
      <c r="X176" s="320">
        <v>0</v>
      </c>
      <c r="Y176" s="317"/>
      <c r="Z176" s="317"/>
      <c r="AA176" s="317">
        <v>0</v>
      </c>
      <c r="AB176" s="317"/>
      <c r="AC176" s="317"/>
      <c r="AD176" s="317"/>
      <c r="AE176" s="318" t="s">
        <v>220</v>
      </c>
      <c r="AF176" s="321"/>
      <c r="AG176" s="322" t="s">
        <v>216</v>
      </c>
      <c r="AH176" s="322" t="s">
        <v>216</v>
      </c>
      <c r="AI176" s="322" t="s">
        <v>278</v>
      </c>
      <c r="AJ176" s="322" t="s">
        <v>216</v>
      </c>
      <c r="AK176" s="322" t="s">
        <v>216</v>
      </c>
      <c r="AL176" s="322" t="s">
        <v>216</v>
      </c>
      <c r="AM176" s="322" t="s">
        <v>216</v>
      </c>
      <c r="AN176" s="321"/>
      <c r="AO176" s="321"/>
      <c r="AP176" s="322" t="s">
        <v>216</v>
      </c>
      <c r="AQ176" s="322" t="s">
        <v>216</v>
      </c>
      <c r="AR176" s="322" t="s">
        <v>216</v>
      </c>
    </row>
    <row r="177" spans="1:44" ht="15.75" customHeight="1" x14ac:dyDescent="0.25">
      <c r="A177" s="316">
        <v>44805</v>
      </c>
      <c r="B177" s="317" t="s">
        <v>216</v>
      </c>
      <c r="C177" s="317" t="s">
        <v>1160</v>
      </c>
      <c r="D177" s="317" t="s">
        <v>331</v>
      </c>
      <c r="E177" s="317" t="s">
        <v>1161</v>
      </c>
      <c r="F177" s="317" t="s">
        <v>1162</v>
      </c>
      <c r="G177" s="317" t="s">
        <v>209</v>
      </c>
      <c r="H177" s="317" t="s">
        <v>1163</v>
      </c>
      <c r="I177" s="316">
        <v>44817</v>
      </c>
      <c r="J177" s="318" t="s">
        <v>271</v>
      </c>
      <c r="K177" s="318" t="s">
        <v>1164</v>
      </c>
      <c r="L177" s="318" t="s">
        <v>216</v>
      </c>
      <c r="M177" s="318" t="s">
        <v>216</v>
      </c>
      <c r="N177" s="318" t="s">
        <v>216</v>
      </c>
      <c r="O177" s="318" t="s">
        <v>216</v>
      </c>
      <c r="P177" s="316">
        <v>44847</v>
      </c>
      <c r="Q177" s="331">
        <v>1190</v>
      </c>
      <c r="R177" s="317" t="s">
        <v>218</v>
      </c>
      <c r="S177" s="337">
        <v>0</v>
      </c>
      <c r="T177" s="317">
        <v>0</v>
      </c>
      <c r="U177" s="317"/>
      <c r="V177" s="317"/>
      <c r="W177" s="317"/>
      <c r="X177" s="320">
        <v>0</v>
      </c>
      <c r="Y177" s="317"/>
      <c r="Z177" s="317"/>
      <c r="AA177" s="317">
        <v>0</v>
      </c>
      <c r="AB177" s="317"/>
      <c r="AC177" s="317"/>
      <c r="AD177" s="317"/>
      <c r="AE177" s="318" t="s">
        <v>1165</v>
      </c>
      <c r="AF177" s="321"/>
      <c r="AG177" s="322" t="s">
        <v>216</v>
      </c>
      <c r="AH177" s="322" t="s">
        <v>216</v>
      </c>
      <c r="AI177" s="322" t="s">
        <v>336</v>
      </c>
      <c r="AJ177" s="322" t="s">
        <v>216</v>
      </c>
      <c r="AK177" s="322" t="s">
        <v>216</v>
      </c>
      <c r="AL177" s="322" t="s">
        <v>216</v>
      </c>
      <c r="AM177" s="322" t="s">
        <v>216</v>
      </c>
      <c r="AN177" s="321"/>
      <c r="AO177" s="321"/>
      <c r="AP177" s="322" t="s">
        <v>216</v>
      </c>
      <c r="AQ177" s="322" t="s">
        <v>216</v>
      </c>
      <c r="AR177" s="322" t="s">
        <v>216</v>
      </c>
    </row>
    <row r="178" spans="1:44" ht="15.75" customHeight="1" x14ac:dyDescent="0.25">
      <c r="A178" s="316">
        <v>44945</v>
      </c>
      <c r="B178" s="317" t="s">
        <v>216</v>
      </c>
      <c r="C178" s="317" t="s">
        <v>1166</v>
      </c>
      <c r="D178" s="317" t="s">
        <v>236</v>
      </c>
      <c r="E178" s="317" t="s">
        <v>1167</v>
      </c>
      <c r="F178" s="317" t="s">
        <v>1168</v>
      </c>
      <c r="G178" s="317" t="s">
        <v>209</v>
      </c>
      <c r="H178" s="317" t="s">
        <v>1169</v>
      </c>
      <c r="I178" s="316">
        <v>44953</v>
      </c>
      <c r="J178" s="318" t="s">
        <v>240</v>
      </c>
      <c r="K178" s="318" t="s">
        <v>1170</v>
      </c>
      <c r="L178" s="318" t="s">
        <v>240</v>
      </c>
      <c r="M178" s="318" t="s">
        <v>1171</v>
      </c>
      <c r="N178" s="318" t="s">
        <v>240</v>
      </c>
      <c r="O178" s="318" t="s">
        <v>1172</v>
      </c>
      <c r="P178" s="316">
        <v>44959</v>
      </c>
      <c r="Q178" s="331">
        <v>2720</v>
      </c>
      <c r="R178" s="317" t="s">
        <v>218</v>
      </c>
      <c r="S178" s="337">
        <v>0</v>
      </c>
      <c r="T178" s="317">
        <v>0</v>
      </c>
      <c r="U178" s="317"/>
      <c r="V178" s="317"/>
      <c r="W178" s="317"/>
      <c r="X178" s="320">
        <v>0</v>
      </c>
      <c r="Y178" s="317"/>
      <c r="Z178" s="317"/>
      <c r="AA178" s="317">
        <v>0</v>
      </c>
      <c r="AB178" s="317"/>
      <c r="AC178" s="317"/>
      <c r="AD178" s="317"/>
      <c r="AE178" s="318" t="s">
        <v>220</v>
      </c>
      <c r="AF178" s="321"/>
      <c r="AG178" s="322" t="s">
        <v>216</v>
      </c>
      <c r="AH178" s="322" t="s">
        <v>216</v>
      </c>
      <c r="AI178" s="322" t="s">
        <v>244</v>
      </c>
      <c r="AJ178" s="322" t="s">
        <v>216</v>
      </c>
      <c r="AK178" s="322" t="s">
        <v>216</v>
      </c>
      <c r="AL178" s="322" t="s">
        <v>216</v>
      </c>
      <c r="AM178" s="322" t="s">
        <v>216</v>
      </c>
      <c r="AN178" s="321"/>
      <c r="AO178" s="321"/>
      <c r="AP178" s="322" t="s">
        <v>216</v>
      </c>
      <c r="AQ178" s="322" t="s">
        <v>216</v>
      </c>
      <c r="AR178" s="322" t="s">
        <v>216</v>
      </c>
    </row>
    <row r="179" spans="1:44" ht="15.75" customHeight="1" x14ac:dyDescent="0.25">
      <c r="A179" s="316">
        <v>44682</v>
      </c>
      <c r="B179" s="317" t="s">
        <v>216</v>
      </c>
      <c r="C179" s="317" t="s">
        <v>1173</v>
      </c>
      <c r="D179" s="317" t="s">
        <v>236</v>
      </c>
      <c r="E179" s="317" t="s">
        <v>1174</v>
      </c>
      <c r="F179" s="317" t="s">
        <v>1175</v>
      </c>
      <c r="G179" s="317" t="s">
        <v>209</v>
      </c>
      <c r="H179" s="317" t="s">
        <v>1176</v>
      </c>
      <c r="I179" s="316">
        <v>44691</v>
      </c>
      <c r="J179" s="318" t="s">
        <v>251</v>
      </c>
      <c r="K179" s="318" t="s">
        <v>1177</v>
      </c>
      <c r="L179" s="318" t="s">
        <v>216</v>
      </c>
      <c r="M179" s="318" t="s">
        <v>216</v>
      </c>
      <c r="N179" s="318" t="s">
        <v>216</v>
      </c>
      <c r="O179" s="318" t="s">
        <v>216</v>
      </c>
      <c r="P179" s="316"/>
      <c r="Q179" s="331">
        <v>2440</v>
      </c>
      <c r="R179" s="317" t="s">
        <v>255</v>
      </c>
      <c r="S179" s="337">
        <v>0</v>
      </c>
      <c r="T179" s="317">
        <v>0</v>
      </c>
      <c r="U179" s="317"/>
      <c r="V179" s="317"/>
      <c r="W179" s="317"/>
      <c r="X179" s="320">
        <v>0</v>
      </c>
      <c r="Y179" s="317"/>
      <c r="Z179" s="317"/>
      <c r="AA179" s="317">
        <v>0</v>
      </c>
      <c r="AB179" s="317"/>
      <c r="AC179" s="317"/>
      <c r="AD179" s="317"/>
      <c r="AE179" s="318" t="s">
        <v>220</v>
      </c>
      <c r="AF179" s="321"/>
      <c r="AG179" s="322" t="s">
        <v>216</v>
      </c>
      <c r="AH179" s="322" t="s">
        <v>216</v>
      </c>
      <c r="AI179" s="322" t="s">
        <v>244</v>
      </c>
      <c r="AJ179" s="322" t="s">
        <v>216</v>
      </c>
      <c r="AK179" s="322" t="s">
        <v>216</v>
      </c>
      <c r="AL179" s="322" t="s">
        <v>216</v>
      </c>
      <c r="AM179" s="322" t="s">
        <v>216</v>
      </c>
      <c r="AN179" s="321"/>
      <c r="AO179" s="321"/>
      <c r="AP179" s="322" t="s">
        <v>216</v>
      </c>
      <c r="AQ179" s="322" t="s">
        <v>216</v>
      </c>
      <c r="AR179" s="322" t="s">
        <v>216</v>
      </c>
    </row>
    <row r="180" spans="1:44" ht="15.75" customHeight="1" x14ac:dyDescent="0.25">
      <c r="A180" s="316">
        <v>44897</v>
      </c>
      <c r="B180" s="317" t="s">
        <v>1178</v>
      </c>
      <c r="C180" s="317" t="s">
        <v>1179</v>
      </c>
      <c r="D180" s="317" t="s">
        <v>247</v>
      </c>
      <c r="E180" s="317" t="s">
        <v>1180</v>
      </c>
      <c r="F180" s="317" t="s">
        <v>1062</v>
      </c>
      <c r="G180" s="317" t="s">
        <v>209</v>
      </c>
      <c r="H180" s="317" t="s">
        <v>1181</v>
      </c>
      <c r="I180" s="316">
        <v>44931</v>
      </c>
      <c r="J180" s="318" t="s">
        <v>251</v>
      </c>
      <c r="K180" s="318" t="s">
        <v>1065</v>
      </c>
      <c r="L180" s="318" t="s">
        <v>216</v>
      </c>
      <c r="M180" s="318" t="s">
        <v>216</v>
      </c>
      <c r="N180" s="318" t="s">
        <v>216</v>
      </c>
      <c r="O180" s="318" t="s">
        <v>216</v>
      </c>
      <c r="P180" s="316">
        <v>44897</v>
      </c>
      <c r="Q180" s="343">
        <v>4000</v>
      </c>
      <c r="R180" s="317" t="s">
        <v>255</v>
      </c>
      <c r="S180" s="337">
        <v>0</v>
      </c>
      <c r="T180" s="317">
        <v>0</v>
      </c>
      <c r="U180" s="317"/>
      <c r="V180" s="317"/>
      <c r="W180" s="317"/>
      <c r="X180" s="320">
        <v>0</v>
      </c>
      <c r="Y180" s="317"/>
      <c r="Z180" s="317"/>
      <c r="AA180" s="317">
        <v>0</v>
      </c>
      <c r="AB180" s="317"/>
      <c r="AC180" s="317"/>
      <c r="AD180" s="317"/>
      <c r="AE180" s="318" t="s">
        <v>220</v>
      </c>
      <c r="AF180" s="321"/>
      <c r="AG180" s="322" t="s">
        <v>216</v>
      </c>
      <c r="AH180" s="322" t="s">
        <v>216</v>
      </c>
      <c r="AI180" s="322" t="s">
        <v>256</v>
      </c>
      <c r="AJ180" s="322" t="s">
        <v>216</v>
      </c>
      <c r="AK180" s="322" t="s">
        <v>216</v>
      </c>
      <c r="AL180" s="322" t="s">
        <v>216</v>
      </c>
      <c r="AM180" s="322" t="s">
        <v>216</v>
      </c>
      <c r="AN180" s="321"/>
      <c r="AO180" s="321"/>
      <c r="AP180" s="322" t="s">
        <v>216</v>
      </c>
      <c r="AQ180" s="322" t="s">
        <v>216</v>
      </c>
      <c r="AR180" s="322" t="s">
        <v>216</v>
      </c>
    </row>
    <row r="181" spans="1:44" ht="15.75" customHeight="1" x14ac:dyDescent="0.25">
      <c r="A181" s="316">
        <v>45000</v>
      </c>
      <c r="B181" s="317" t="s">
        <v>216</v>
      </c>
      <c r="C181" s="317" t="s">
        <v>1182</v>
      </c>
      <c r="D181" s="317" t="s">
        <v>236</v>
      </c>
      <c r="E181" s="317" t="s">
        <v>521</v>
      </c>
      <c r="F181" s="317" t="s">
        <v>1183</v>
      </c>
      <c r="G181" s="317" t="s">
        <v>209</v>
      </c>
      <c r="H181" s="317" t="s">
        <v>1184</v>
      </c>
      <c r="I181" s="316">
        <v>45069</v>
      </c>
      <c r="J181" s="318" t="s">
        <v>251</v>
      </c>
      <c r="K181" s="318" t="s">
        <v>1185</v>
      </c>
      <c r="L181" s="318" t="s">
        <v>216</v>
      </c>
      <c r="M181" s="318" t="s">
        <v>216</v>
      </c>
      <c r="N181" s="318" t="s">
        <v>216</v>
      </c>
      <c r="O181" s="318" t="s">
        <v>216</v>
      </c>
      <c r="P181" s="316">
        <v>45009</v>
      </c>
      <c r="Q181" s="343">
        <v>2830</v>
      </c>
      <c r="R181" s="317" t="s">
        <v>218</v>
      </c>
      <c r="S181" s="337">
        <v>0</v>
      </c>
      <c r="T181" s="317">
        <v>0</v>
      </c>
      <c r="U181" s="317"/>
      <c r="V181" s="317"/>
      <c r="W181" s="317"/>
      <c r="X181" s="320">
        <v>0</v>
      </c>
      <c r="Y181" s="317"/>
      <c r="Z181" s="317"/>
      <c r="AA181" s="317">
        <v>0</v>
      </c>
      <c r="AB181" s="317"/>
      <c r="AC181" s="317"/>
      <c r="AD181" s="317"/>
      <c r="AE181" s="318" t="s">
        <v>220</v>
      </c>
      <c r="AF181" s="321"/>
      <c r="AG181" s="322" t="s">
        <v>216</v>
      </c>
      <c r="AH181" s="322" t="s">
        <v>216</v>
      </c>
      <c r="AI181" s="322" t="s">
        <v>244</v>
      </c>
      <c r="AJ181" s="322" t="s">
        <v>216</v>
      </c>
      <c r="AK181" s="322" t="s">
        <v>216</v>
      </c>
      <c r="AL181" s="322" t="s">
        <v>216</v>
      </c>
      <c r="AM181" s="322" t="s">
        <v>216</v>
      </c>
      <c r="AN181" s="321"/>
      <c r="AO181" s="321"/>
      <c r="AP181" s="322" t="s">
        <v>216</v>
      </c>
      <c r="AQ181" s="322" t="s">
        <v>216</v>
      </c>
      <c r="AR181" s="322" t="s">
        <v>216</v>
      </c>
    </row>
    <row r="182" spans="1:44" ht="15.75" customHeight="1" x14ac:dyDescent="0.25">
      <c r="A182" s="316">
        <v>45001</v>
      </c>
      <c r="B182" s="317" t="s">
        <v>216</v>
      </c>
      <c r="C182" s="317" t="s">
        <v>1187</v>
      </c>
      <c r="D182" s="317" t="s">
        <v>402</v>
      </c>
      <c r="E182" s="317" t="s">
        <v>1188</v>
      </c>
      <c r="F182" s="317" t="s">
        <v>1189</v>
      </c>
      <c r="G182" s="317" t="s">
        <v>209</v>
      </c>
      <c r="H182" s="317" t="s">
        <v>1190</v>
      </c>
      <c r="I182" s="316">
        <v>45023</v>
      </c>
      <c r="J182" s="318" t="s">
        <v>240</v>
      </c>
      <c r="K182" s="318" t="s">
        <v>1191</v>
      </c>
      <c r="L182" s="318" t="s">
        <v>216</v>
      </c>
      <c r="M182" s="318" t="s">
        <v>216</v>
      </c>
      <c r="N182" s="318" t="s">
        <v>216</v>
      </c>
      <c r="O182" s="318" t="s">
        <v>216</v>
      </c>
      <c r="P182" s="316">
        <v>45013</v>
      </c>
      <c r="Q182" s="331">
        <v>2480</v>
      </c>
      <c r="R182" s="317" t="s">
        <v>407</v>
      </c>
      <c r="S182" s="337">
        <v>0</v>
      </c>
      <c r="T182" s="317">
        <v>0</v>
      </c>
      <c r="U182" s="317"/>
      <c r="V182" s="317"/>
      <c r="W182" s="317"/>
      <c r="X182" s="320">
        <v>0</v>
      </c>
      <c r="Y182" s="317"/>
      <c r="Z182" s="317"/>
      <c r="AA182" s="317">
        <v>0</v>
      </c>
      <c r="AB182" s="317"/>
      <c r="AC182" s="317"/>
      <c r="AD182" s="317"/>
      <c r="AE182" s="318" t="s">
        <v>220</v>
      </c>
      <c r="AF182" s="321"/>
      <c r="AG182" s="322" t="s">
        <v>216</v>
      </c>
      <c r="AH182" s="322" t="s">
        <v>216</v>
      </c>
      <c r="AI182" s="322" t="s">
        <v>278</v>
      </c>
      <c r="AJ182" s="322" t="s">
        <v>216</v>
      </c>
      <c r="AK182" s="322" t="s">
        <v>216</v>
      </c>
      <c r="AL182" s="322" t="s">
        <v>216</v>
      </c>
      <c r="AM182" s="322" t="s">
        <v>216</v>
      </c>
      <c r="AN182" s="321"/>
      <c r="AO182" s="321"/>
      <c r="AP182" s="322" t="s">
        <v>216</v>
      </c>
      <c r="AQ182" s="322" t="s">
        <v>216</v>
      </c>
      <c r="AR182" s="322" t="s">
        <v>216</v>
      </c>
    </row>
    <row r="183" spans="1:44" ht="15.75" customHeight="1" x14ac:dyDescent="0.25">
      <c r="A183" s="316">
        <v>44973</v>
      </c>
      <c r="B183" s="317" t="s">
        <v>216</v>
      </c>
      <c r="C183" s="317" t="s">
        <v>1192</v>
      </c>
      <c r="D183" s="317" t="s">
        <v>206</v>
      </c>
      <c r="E183" s="317" t="s">
        <v>1193</v>
      </c>
      <c r="F183" s="317" t="s">
        <v>1194</v>
      </c>
      <c r="G183" s="317" t="s">
        <v>209</v>
      </c>
      <c r="H183" s="317" t="s">
        <v>1195</v>
      </c>
      <c r="I183" s="316">
        <v>44988</v>
      </c>
      <c r="J183" s="318" t="s">
        <v>240</v>
      </c>
      <c r="K183" s="318" t="s">
        <v>1196</v>
      </c>
      <c r="L183" s="318" t="s">
        <v>240</v>
      </c>
      <c r="M183" s="318" t="s">
        <v>1197</v>
      </c>
      <c r="N183" s="318" t="s">
        <v>216</v>
      </c>
      <c r="O183" s="318" t="s">
        <v>216</v>
      </c>
      <c r="P183" s="316">
        <v>44980</v>
      </c>
      <c r="Q183" s="343">
        <v>2571</v>
      </c>
      <c r="R183" s="317" t="s">
        <v>218</v>
      </c>
      <c r="S183" s="337">
        <v>0</v>
      </c>
      <c r="T183" s="317">
        <v>0</v>
      </c>
      <c r="U183" s="317"/>
      <c r="V183" s="317"/>
      <c r="W183" s="317"/>
      <c r="X183" s="320">
        <v>0</v>
      </c>
      <c r="Y183" s="317"/>
      <c r="Z183" s="317"/>
      <c r="AA183" s="317">
        <v>0</v>
      </c>
      <c r="AB183" s="317"/>
      <c r="AC183" s="317"/>
      <c r="AD183" s="317"/>
      <c r="AE183" s="318" t="s">
        <v>220</v>
      </c>
      <c r="AF183" s="321"/>
      <c r="AG183" s="322" t="s">
        <v>216</v>
      </c>
      <c r="AH183" s="322" t="s">
        <v>216</v>
      </c>
      <c r="AI183" s="322" t="s">
        <v>349</v>
      </c>
      <c r="AJ183" s="322" t="s">
        <v>216</v>
      </c>
      <c r="AK183" s="322" t="s">
        <v>216</v>
      </c>
      <c r="AL183" s="322" t="s">
        <v>216</v>
      </c>
      <c r="AM183" s="322" t="s">
        <v>216</v>
      </c>
      <c r="AN183" s="321"/>
      <c r="AO183" s="321"/>
      <c r="AP183" s="322" t="s">
        <v>216</v>
      </c>
      <c r="AQ183" s="322" t="s">
        <v>216</v>
      </c>
      <c r="AR183" s="322" t="s">
        <v>216</v>
      </c>
    </row>
    <row r="184" spans="1:44" ht="15.75" customHeight="1" x14ac:dyDescent="0.25">
      <c r="A184" s="316">
        <v>44684</v>
      </c>
      <c r="B184" s="317" t="s">
        <v>216</v>
      </c>
      <c r="C184" s="317" t="s">
        <v>1198</v>
      </c>
      <c r="D184" s="317" t="s">
        <v>300</v>
      </c>
      <c r="E184" s="317" t="s">
        <v>1199</v>
      </c>
      <c r="F184" s="317" t="s">
        <v>1200</v>
      </c>
      <c r="G184" s="317" t="s">
        <v>209</v>
      </c>
      <c r="H184" s="317" t="s">
        <v>1201</v>
      </c>
      <c r="I184" s="316">
        <v>44743</v>
      </c>
      <c r="J184" s="318" t="s">
        <v>251</v>
      </c>
      <c r="K184" s="318" t="s">
        <v>216</v>
      </c>
      <c r="L184" s="318" t="s">
        <v>216</v>
      </c>
      <c r="M184" s="318" t="s">
        <v>216</v>
      </c>
      <c r="N184" s="318" t="s">
        <v>216</v>
      </c>
      <c r="O184" s="318" t="s">
        <v>216</v>
      </c>
      <c r="P184" s="316">
        <v>44684</v>
      </c>
      <c r="Q184" s="344">
        <v>2385</v>
      </c>
      <c r="R184" s="317" t="s">
        <v>218</v>
      </c>
      <c r="S184" s="337">
        <v>0</v>
      </c>
      <c r="T184" s="317">
        <v>0</v>
      </c>
      <c r="U184" s="317"/>
      <c r="V184" s="317"/>
      <c r="W184" s="317"/>
      <c r="X184" s="320">
        <v>0</v>
      </c>
      <c r="Y184" s="317"/>
      <c r="Z184" s="317"/>
      <c r="AA184" s="317">
        <v>0</v>
      </c>
      <c r="AB184" s="317"/>
      <c r="AC184" s="317"/>
      <c r="AD184" s="317"/>
      <c r="AE184" s="318" t="s">
        <v>220</v>
      </c>
      <c r="AF184" s="321"/>
      <c r="AG184" s="322" t="s">
        <v>216</v>
      </c>
      <c r="AH184" s="322" t="s">
        <v>216</v>
      </c>
      <c r="AI184" s="322" t="s">
        <v>760</v>
      </c>
      <c r="AJ184" s="322" t="s">
        <v>216</v>
      </c>
      <c r="AK184" s="322" t="s">
        <v>216</v>
      </c>
      <c r="AL184" s="322" t="s">
        <v>216</v>
      </c>
      <c r="AM184" s="322" t="s">
        <v>216</v>
      </c>
      <c r="AN184" s="321"/>
      <c r="AO184" s="321"/>
      <c r="AP184" s="322" t="s">
        <v>216</v>
      </c>
      <c r="AQ184" s="322" t="s">
        <v>216</v>
      </c>
      <c r="AR184" s="322" t="s">
        <v>216</v>
      </c>
    </row>
    <row r="185" spans="1:44" ht="15.75" customHeight="1" x14ac:dyDescent="0.25">
      <c r="A185" s="316">
        <v>44718</v>
      </c>
      <c r="B185" s="317" t="s">
        <v>1202</v>
      </c>
      <c r="C185" s="317" t="s">
        <v>1203</v>
      </c>
      <c r="D185" s="317" t="s">
        <v>274</v>
      </c>
      <c r="E185" s="317" t="s">
        <v>471</v>
      </c>
      <c r="F185" s="317" t="s">
        <v>472</v>
      </c>
      <c r="G185" s="317" t="s">
        <v>209</v>
      </c>
      <c r="H185" s="317" t="s">
        <v>1204</v>
      </c>
      <c r="I185" s="316">
        <v>44743</v>
      </c>
      <c r="J185" s="318" t="s">
        <v>229</v>
      </c>
      <c r="K185" s="318" t="s">
        <v>216</v>
      </c>
      <c r="L185" s="318" t="s">
        <v>216</v>
      </c>
      <c r="M185" s="318" t="s">
        <v>216</v>
      </c>
      <c r="N185" s="318" t="s">
        <v>216</v>
      </c>
      <c r="O185" s="318" t="s">
        <v>216</v>
      </c>
      <c r="P185" s="316">
        <v>44718</v>
      </c>
      <c r="Q185" s="331">
        <v>3290</v>
      </c>
      <c r="R185" s="317" t="s">
        <v>407</v>
      </c>
      <c r="S185" s="337">
        <v>0</v>
      </c>
      <c r="T185" s="317">
        <v>0</v>
      </c>
      <c r="U185" s="317"/>
      <c r="V185" s="317"/>
      <c r="W185" s="317"/>
      <c r="X185" s="320">
        <v>0</v>
      </c>
      <c r="Y185" s="317"/>
      <c r="Z185" s="317"/>
      <c r="AA185" s="317">
        <v>0</v>
      </c>
      <c r="AB185" s="317"/>
      <c r="AC185" s="317"/>
      <c r="AD185" s="317"/>
      <c r="AE185" s="318" t="s">
        <v>220</v>
      </c>
      <c r="AF185" s="321"/>
      <c r="AG185" s="322" t="s">
        <v>216</v>
      </c>
      <c r="AH185" s="322" t="s">
        <v>216</v>
      </c>
      <c r="AI185" s="322" t="s">
        <v>278</v>
      </c>
      <c r="AJ185" s="322" t="s">
        <v>216</v>
      </c>
      <c r="AK185" s="322" t="s">
        <v>216</v>
      </c>
      <c r="AL185" s="322" t="s">
        <v>216</v>
      </c>
      <c r="AM185" s="322" t="s">
        <v>216</v>
      </c>
      <c r="AN185" s="321"/>
      <c r="AO185" s="321"/>
      <c r="AP185" s="322" t="s">
        <v>216</v>
      </c>
      <c r="AQ185" s="322" t="s">
        <v>216</v>
      </c>
      <c r="AR185" s="322" t="s">
        <v>216</v>
      </c>
    </row>
    <row r="186" spans="1:44" ht="15.75" customHeight="1" x14ac:dyDescent="0.25">
      <c r="A186" s="316">
        <v>44766</v>
      </c>
      <c r="B186" s="317" t="s">
        <v>216</v>
      </c>
      <c r="C186" s="317" t="s">
        <v>1205</v>
      </c>
      <c r="D186" s="317" t="s">
        <v>206</v>
      </c>
      <c r="E186" s="317" t="s">
        <v>1206</v>
      </c>
      <c r="F186" s="317" t="s">
        <v>1207</v>
      </c>
      <c r="G186" s="317" t="s">
        <v>209</v>
      </c>
      <c r="H186" s="317" t="s">
        <v>1208</v>
      </c>
      <c r="I186" s="316">
        <v>44812</v>
      </c>
      <c r="J186" s="318" t="s">
        <v>240</v>
      </c>
      <c r="K186" s="318" t="s">
        <v>372</v>
      </c>
      <c r="L186" s="318" t="s">
        <v>216</v>
      </c>
      <c r="M186" s="318" t="s">
        <v>216</v>
      </c>
      <c r="N186" s="318" t="s">
        <v>216</v>
      </c>
      <c r="O186" s="318" t="s">
        <v>216</v>
      </c>
      <c r="P186" s="316"/>
      <c r="Q186" s="331">
        <v>1320</v>
      </c>
      <c r="R186" s="317" t="s">
        <v>218</v>
      </c>
      <c r="S186" s="337">
        <v>0</v>
      </c>
      <c r="T186" s="317">
        <v>0</v>
      </c>
      <c r="U186" s="317"/>
      <c r="V186" s="317"/>
      <c r="W186" s="317"/>
      <c r="X186" s="320">
        <v>0</v>
      </c>
      <c r="Y186" s="317"/>
      <c r="Z186" s="317"/>
      <c r="AA186" s="317">
        <v>0</v>
      </c>
      <c r="AB186" s="317"/>
      <c r="AC186" s="317"/>
      <c r="AD186" s="317"/>
      <c r="AE186" s="318" t="s">
        <v>220</v>
      </c>
      <c r="AF186" s="321"/>
      <c r="AG186" s="322" t="s">
        <v>216</v>
      </c>
      <c r="AH186" s="322" t="s">
        <v>216</v>
      </c>
      <c r="AI186" s="322" t="s">
        <v>349</v>
      </c>
      <c r="AJ186" s="322" t="s">
        <v>216</v>
      </c>
      <c r="AK186" s="322" t="s">
        <v>216</v>
      </c>
      <c r="AL186" s="322" t="s">
        <v>216</v>
      </c>
      <c r="AM186" s="322" t="s">
        <v>216</v>
      </c>
      <c r="AN186" s="321"/>
      <c r="AO186" s="321"/>
      <c r="AP186" s="322" t="s">
        <v>216</v>
      </c>
      <c r="AQ186" s="322" t="s">
        <v>216</v>
      </c>
      <c r="AR186" s="322" t="s">
        <v>216</v>
      </c>
    </row>
    <row r="187" spans="1:44" ht="15.75" customHeight="1" x14ac:dyDescent="0.25">
      <c r="A187" s="316">
        <v>44709</v>
      </c>
      <c r="B187" s="317" t="s">
        <v>216</v>
      </c>
      <c r="C187" s="317" t="s">
        <v>1209</v>
      </c>
      <c r="D187" s="317" t="s">
        <v>258</v>
      </c>
      <c r="E187" s="317" t="s">
        <v>450</v>
      </c>
      <c r="F187" s="317" t="s">
        <v>451</v>
      </c>
      <c r="G187" s="317" t="s">
        <v>209</v>
      </c>
      <c r="H187" s="317" t="s">
        <v>1210</v>
      </c>
      <c r="I187" s="316">
        <v>44739</v>
      </c>
      <c r="J187" s="318" t="s">
        <v>251</v>
      </c>
      <c r="K187" s="318" t="s">
        <v>1211</v>
      </c>
      <c r="L187" s="318" t="s">
        <v>216</v>
      </c>
      <c r="M187" s="318" t="s">
        <v>216</v>
      </c>
      <c r="N187" s="318" t="s">
        <v>216</v>
      </c>
      <c r="O187" s="318" t="s">
        <v>216</v>
      </c>
      <c r="P187" s="316">
        <v>44713</v>
      </c>
      <c r="Q187" s="331">
        <v>2045</v>
      </c>
      <c r="R187" s="317" t="s">
        <v>218</v>
      </c>
      <c r="S187" s="337">
        <v>0</v>
      </c>
      <c r="T187" s="317">
        <v>0</v>
      </c>
      <c r="U187" s="317"/>
      <c r="V187" s="317"/>
      <c r="W187" s="317"/>
      <c r="X187" s="320">
        <v>0</v>
      </c>
      <c r="Y187" s="317"/>
      <c r="Z187" s="317"/>
      <c r="AA187" s="317">
        <v>0</v>
      </c>
      <c r="AB187" s="317"/>
      <c r="AC187" s="317"/>
      <c r="AD187" s="317"/>
      <c r="AE187" s="318" t="s">
        <v>220</v>
      </c>
      <c r="AF187" s="321"/>
      <c r="AG187" s="322" t="s">
        <v>216</v>
      </c>
      <c r="AH187" s="322" t="s">
        <v>216</v>
      </c>
      <c r="AI187" s="322" t="s">
        <v>264</v>
      </c>
      <c r="AJ187" s="322" t="s">
        <v>216</v>
      </c>
      <c r="AK187" s="322" t="s">
        <v>216</v>
      </c>
      <c r="AL187" s="322" t="s">
        <v>216</v>
      </c>
      <c r="AM187" s="322" t="s">
        <v>216</v>
      </c>
      <c r="AN187" s="321"/>
      <c r="AO187" s="321"/>
      <c r="AP187" s="322" t="s">
        <v>216</v>
      </c>
      <c r="AQ187" s="322" t="s">
        <v>216</v>
      </c>
      <c r="AR187" s="322" t="s">
        <v>216</v>
      </c>
    </row>
    <row r="188" spans="1:44" ht="15.75" hidden="1" customHeight="1" x14ac:dyDescent="0.25">
      <c r="A188" s="301">
        <v>45025</v>
      </c>
      <c r="B188" s="285" t="s">
        <v>216</v>
      </c>
      <c r="C188" s="285" t="s">
        <v>1212</v>
      </c>
      <c r="D188" s="286" t="s">
        <v>390</v>
      </c>
      <c r="E188" s="286" t="s">
        <v>639</v>
      </c>
      <c r="F188" s="286" t="s">
        <v>640</v>
      </c>
      <c r="G188" s="286" t="s">
        <v>209</v>
      </c>
      <c r="H188" s="285" t="s">
        <v>1213</v>
      </c>
      <c r="I188" s="296">
        <v>45044</v>
      </c>
      <c r="J188" s="291" t="s">
        <v>251</v>
      </c>
      <c r="K188" s="291" t="s">
        <v>1214</v>
      </c>
      <c r="L188" s="291" t="s">
        <v>216</v>
      </c>
      <c r="M188" s="291" t="s">
        <v>216</v>
      </c>
      <c r="N188" s="291" t="s">
        <v>216</v>
      </c>
      <c r="O188" s="291" t="s">
        <v>216</v>
      </c>
      <c r="P188" s="296">
        <v>45035</v>
      </c>
      <c r="Q188" s="325">
        <v>1950</v>
      </c>
      <c r="R188" s="286" t="s">
        <v>255</v>
      </c>
      <c r="S188" s="287">
        <v>0</v>
      </c>
      <c r="T188" s="288">
        <v>0</v>
      </c>
      <c r="U188" s="289"/>
      <c r="V188" s="289"/>
      <c r="W188" s="289"/>
      <c r="X188" s="292">
        <v>0</v>
      </c>
      <c r="Y188" s="290"/>
      <c r="Z188" s="290"/>
      <c r="AA188" s="288">
        <v>0</v>
      </c>
      <c r="AB188" s="288"/>
      <c r="AC188" s="289"/>
      <c r="AD188" s="289"/>
      <c r="AE188" s="291" t="s">
        <v>220</v>
      </c>
      <c r="AF188" s="293"/>
      <c r="AG188" s="90" t="s">
        <v>216</v>
      </c>
      <c r="AH188" s="90" t="s">
        <v>216</v>
      </c>
      <c r="AI188" s="90" t="s">
        <v>1215</v>
      </c>
      <c r="AJ188" s="90" t="s">
        <v>216</v>
      </c>
      <c r="AK188" s="90" t="s">
        <v>216</v>
      </c>
      <c r="AL188" s="90" t="s">
        <v>216</v>
      </c>
      <c r="AM188" s="90" t="s">
        <v>216</v>
      </c>
      <c r="AN188" s="293"/>
      <c r="AO188" s="293"/>
      <c r="AP188" s="90" t="s">
        <v>216</v>
      </c>
      <c r="AQ188" s="90" t="s">
        <v>216</v>
      </c>
      <c r="AR188" s="90" t="s">
        <v>216</v>
      </c>
    </row>
    <row r="189" spans="1:44" ht="15.75" customHeight="1" x14ac:dyDescent="0.25">
      <c r="A189" s="316">
        <v>44783</v>
      </c>
      <c r="B189" s="317" t="s">
        <v>216</v>
      </c>
      <c r="C189" s="317" t="s">
        <v>1216</v>
      </c>
      <c r="D189" s="317" t="s">
        <v>236</v>
      </c>
      <c r="E189" s="317" t="s">
        <v>923</v>
      </c>
      <c r="F189" s="317" t="s">
        <v>1217</v>
      </c>
      <c r="G189" s="317" t="s">
        <v>209</v>
      </c>
      <c r="H189" s="317" t="s">
        <v>1218</v>
      </c>
      <c r="I189" s="316">
        <v>44792</v>
      </c>
      <c r="J189" s="318" t="s">
        <v>251</v>
      </c>
      <c r="K189" s="318" t="s">
        <v>1219</v>
      </c>
      <c r="L189" s="318" t="s">
        <v>216</v>
      </c>
      <c r="M189" s="318" t="s">
        <v>216</v>
      </c>
      <c r="N189" s="318" t="s">
        <v>216</v>
      </c>
      <c r="O189" s="318" t="s">
        <v>216</v>
      </c>
      <c r="P189" s="316">
        <v>44789</v>
      </c>
      <c r="Q189" s="331">
        <v>3400</v>
      </c>
      <c r="R189" s="317" t="s">
        <v>255</v>
      </c>
      <c r="S189" s="337">
        <v>0</v>
      </c>
      <c r="T189" s="317">
        <v>0</v>
      </c>
      <c r="U189" s="317"/>
      <c r="V189" s="317"/>
      <c r="W189" s="317"/>
      <c r="X189" s="320">
        <v>0</v>
      </c>
      <c r="Y189" s="317"/>
      <c r="Z189" s="317"/>
      <c r="AA189" s="317">
        <v>0</v>
      </c>
      <c r="AB189" s="317"/>
      <c r="AC189" s="317"/>
      <c r="AD189" s="317"/>
      <c r="AE189" s="318" t="s">
        <v>220</v>
      </c>
      <c r="AF189" s="321"/>
      <c r="AG189" s="322" t="s">
        <v>216</v>
      </c>
      <c r="AH189" s="322" t="s">
        <v>216</v>
      </c>
      <c r="AI189" s="322" t="s">
        <v>949</v>
      </c>
      <c r="AJ189" s="322" t="s">
        <v>216</v>
      </c>
      <c r="AK189" s="322" t="s">
        <v>216</v>
      </c>
      <c r="AL189" s="322" t="s">
        <v>216</v>
      </c>
      <c r="AM189" s="322" t="s">
        <v>216</v>
      </c>
      <c r="AN189" s="321"/>
      <c r="AO189" s="321"/>
      <c r="AP189" s="322" t="s">
        <v>216</v>
      </c>
      <c r="AQ189" s="322" t="s">
        <v>216</v>
      </c>
      <c r="AR189" s="322" t="s">
        <v>216</v>
      </c>
    </row>
    <row r="190" spans="1:44" ht="15.75" customHeight="1" x14ac:dyDescent="0.25">
      <c r="A190" s="316">
        <v>44659</v>
      </c>
      <c r="B190" s="317" t="s">
        <v>1220</v>
      </c>
      <c r="C190" s="317" t="s">
        <v>1221</v>
      </c>
      <c r="D190" s="317" t="s">
        <v>206</v>
      </c>
      <c r="E190" s="317" t="s">
        <v>1222</v>
      </c>
      <c r="F190" s="317" t="s">
        <v>1223</v>
      </c>
      <c r="G190" s="317" t="s">
        <v>209</v>
      </c>
      <c r="H190" s="317" t="s">
        <v>1224</v>
      </c>
      <c r="I190" s="316">
        <v>44676</v>
      </c>
      <c r="J190" s="318" t="s">
        <v>229</v>
      </c>
      <c r="K190" s="318" t="s">
        <v>1225</v>
      </c>
      <c r="L190" s="318" t="s">
        <v>231</v>
      </c>
      <c r="M190" s="318" t="s">
        <v>232</v>
      </c>
      <c r="N190" s="318" t="s">
        <v>1040</v>
      </c>
      <c r="O190" s="318" t="s">
        <v>1226</v>
      </c>
      <c r="P190" s="316">
        <v>44676</v>
      </c>
      <c r="Q190" s="343">
        <v>3250</v>
      </c>
      <c r="R190" s="317" t="s">
        <v>218</v>
      </c>
      <c r="S190" s="337">
        <v>0</v>
      </c>
      <c r="T190" s="317">
        <v>0</v>
      </c>
      <c r="U190" s="317"/>
      <c r="V190" s="317"/>
      <c r="W190" s="317"/>
      <c r="X190" s="320">
        <v>0</v>
      </c>
      <c r="Y190" s="317"/>
      <c r="Z190" s="317"/>
      <c r="AA190" s="317">
        <v>0</v>
      </c>
      <c r="AB190" s="317"/>
      <c r="AC190" s="317"/>
      <c r="AD190" s="317"/>
      <c r="AE190" s="318" t="s">
        <v>220</v>
      </c>
      <c r="AF190" s="321">
        <v>44677</v>
      </c>
      <c r="AG190" s="322" t="s">
        <v>1227</v>
      </c>
      <c r="AH190" s="322" t="s">
        <v>216</v>
      </c>
      <c r="AI190" s="322" t="s">
        <v>221</v>
      </c>
      <c r="AJ190" s="322" t="s">
        <v>216</v>
      </c>
      <c r="AK190" s="322" t="s">
        <v>216</v>
      </c>
      <c r="AL190" s="322" t="s">
        <v>216</v>
      </c>
      <c r="AM190" s="322" t="s">
        <v>216</v>
      </c>
      <c r="AN190" s="321"/>
      <c r="AO190" s="321"/>
      <c r="AP190" s="322" t="s">
        <v>216</v>
      </c>
      <c r="AQ190" s="322" t="s">
        <v>216</v>
      </c>
      <c r="AR190" s="322" t="s">
        <v>216</v>
      </c>
    </row>
    <row r="191" spans="1:44" ht="15.75" customHeight="1" x14ac:dyDescent="0.25">
      <c r="A191" s="316">
        <v>44853</v>
      </c>
      <c r="B191" s="317" t="s">
        <v>216</v>
      </c>
      <c r="C191" s="317" t="s">
        <v>1228</v>
      </c>
      <c r="D191" s="317" t="s">
        <v>236</v>
      </c>
      <c r="E191" s="317" t="s">
        <v>1229</v>
      </c>
      <c r="F191" s="317" t="s">
        <v>1230</v>
      </c>
      <c r="G191" s="317" t="s">
        <v>209</v>
      </c>
      <c r="H191" s="317" t="s">
        <v>1231</v>
      </c>
      <c r="I191" s="316">
        <v>44973</v>
      </c>
      <c r="J191" s="318" t="s">
        <v>271</v>
      </c>
      <c r="K191" s="318" t="s">
        <v>589</v>
      </c>
      <c r="L191" s="318" t="s">
        <v>216</v>
      </c>
      <c r="M191" s="318" t="s">
        <v>216</v>
      </c>
      <c r="N191" s="318" t="s">
        <v>216</v>
      </c>
      <c r="O191" s="318" t="s">
        <v>216</v>
      </c>
      <c r="P191" s="316">
        <v>44861</v>
      </c>
      <c r="Q191" s="331">
        <v>2500</v>
      </c>
      <c r="R191" s="317" t="s">
        <v>218</v>
      </c>
      <c r="S191" s="337">
        <v>0</v>
      </c>
      <c r="T191" s="317">
        <v>0</v>
      </c>
      <c r="U191" s="317"/>
      <c r="V191" s="317"/>
      <c r="W191" s="317"/>
      <c r="X191" s="320">
        <v>0</v>
      </c>
      <c r="Y191" s="317"/>
      <c r="Z191" s="317"/>
      <c r="AA191" s="317">
        <v>0</v>
      </c>
      <c r="AB191" s="317"/>
      <c r="AC191" s="317"/>
      <c r="AD191" s="317"/>
      <c r="AE191" s="318" t="s">
        <v>220</v>
      </c>
      <c r="AF191" s="321"/>
      <c r="AG191" s="322" t="s">
        <v>216</v>
      </c>
      <c r="AH191" s="322" t="s">
        <v>216</v>
      </c>
      <c r="AI191" s="322" t="s">
        <v>244</v>
      </c>
      <c r="AJ191" s="322" t="s">
        <v>216</v>
      </c>
      <c r="AK191" s="322" t="s">
        <v>216</v>
      </c>
      <c r="AL191" s="322" t="s">
        <v>216</v>
      </c>
      <c r="AM191" s="322" t="s">
        <v>216</v>
      </c>
      <c r="AN191" s="321"/>
      <c r="AO191" s="321"/>
      <c r="AP191" s="322" t="s">
        <v>216</v>
      </c>
      <c r="AQ191" s="322" t="s">
        <v>216</v>
      </c>
      <c r="AR191" s="322" t="s">
        <v>216</v>
      </c>
    </row>
    <row r="192" spans="1:44" ht="15.75" customHeight="1" x14ac:dyDescent="0.25">
      <c r="A192" s="316">
        <v>45015</v>
      </c>
      <c r="B192" s="317" t="s">
        <v>216</v>
      </c>
      <c r="C192" s="317" t="s">
        <v>1232</v>
      </c>
      <c r="D192" s="317" t="s">
        <v>331</v>
      </c>
      <c r="E192" s="317" t="s">
        <v>1233</v>
      </c>
      <c r="F192" s="317" t="s">
        <v>1234</v>
      </c>
      <c r="G192" s="317" t="s">
        <v>209</v>
      </c>
      <c r="H192" s="317" t="s">
        <v>1235</v>
      </c>
      <c r="I192" s="316">
        <v>45025</v>
      </c>
      <c r="J192" s="318" t="s">
        <v>271</v>
      </c>
      <c r="K192" s="318" t="s">
        <v>689</v>
      </c>
      <c r="L192" s="318" t="s">
        <v>216</v>
      </c>
      <c r="M192" s="318" t="s">
        <v>216</v>
      </c>
      <c r="N192" s="318" t="s">
        <v>216</v>
      </c>
      <c r="O192" s="318" t="s">
        <v>216</v>
      </c>
      <c r="P192" s="316">
        <v>45020</v>
      </c>
      <c r="Q192" s="331">
        <v>2915</v>
      </c>
      <c r="R192" s="317" t="s">
        <v>218</v>
      </c>
      <c r="S192" s="337">
        <v>0</v>
      </c>
      <c r="T192" s="317">
        <v>0</v>
      </c>
      <c r="U192" s="317"/>
      <c r="V192" s="317"/>
      <c r="W192" s="317"/>
      <c r="X192" s="320">
        <v>0</v>
      </c>
      <c r="Y192" s="317"/>
      <c r="Z192" s="317"/>
      <c r="AA192" s="317">
        <v>0</v>
      </c>
      <c r="AB192" s="317"/>
      <c r="AC192" s="317"/>
      <c r="AD192" s="317"/>
      <c r="AE192" s="318" t="s">
        <v>1236</v>
      </c>
      <c r="AF192" s="321"/>
      <c r="AG192" s="322" t="s">
        <v>216</v>
      </c>
      <c r="AH192" s="322" t="s">
        <v>216</v>
      </c>
      <c r="AI192" s="322" t="s">
        <v>773</v>
      </c>
      <c r="AJ192" s="322" t="s">
        <v>216</v>
      </c>
      <c r="AK192" s="322" t="s">
        <v>216</v>
      </c>
      <c r="AL192" s="322" t="s">
        <v>216</v>
      </c>
      <c r="AM192" s="322" t="s">
        <v>216</v>
      </c>
      <c r="AN192" s="321"/>
      <c r="AO192" s="321"/>
      <c r="AP192" s="322" t="s">
        <v>216</v>
      </c>
      <c r="AQ192" s="322" t="s">
        <v>216</v>
      </c>
      <c r="AR192" s="322" t="s">
        <v>216</v>
      </c>
    </row>
    <row r="193" spans="1:44" ht="15.75" customHeight="1" x14ac:dyDescent="0.25">
      <c r="A193" s="316">
        <v>44642</v>
      </c>
      <c r="B193" s="317" t="s">
        <v>216</v>
      </c>
      <c r="C193" s="317" t="s">
        <v>1237</v>
      </c>
      <c r="D193" s="317" t="s">
        <v>206</v>
      </c>
      <c r="E193" s="317" t="s">
        <v>1238</v>
      </c>
      <c r="F193" s="317" t="s">
        <v>1239</v>
      </c>
      <c r="G193" s="317" t="s">
        <v>209</v>
      </c>
      <c r="H193" s="317" t="s">
        <v>1240</v>
      </c>
      <c r="I193" s="316">
        <v>44656</v>
      </c>
      <c r="J193" s="318" t="s">
        <v>240</v>
      </c>
      <c r="K193" s="318" t="s">
        <v>364</v>
      </c>
      <c r="L193" s="318" t="s">
        <v>1241</v>
      </c>
      <c r="M193" s="318" t="s">
        <v>1242</v>
      </c>
      <c r="N193" s="318" t="s">
        <v>216</v>
      </c>
      <c r="O193" s="318" t="s">
        <v>216</v>
      </c>
      <c r="P193" s="316">
        <v>44656</v>
      </c>
      <c r="Q193" s="343">
        <v>2700</v>
      </c>
      <c r="R193" s="317" t="s">
        <v>218</v>
      </c>
      <c r="S193" s="337">
        <v>0</v>
      </c>
      <c r="T193" s="317">
        <v>0</v>
      </c>
      <c r="U193" s="317"/>
      <c r="V193" s="317"/>
      <c r="W193" s="317"/>
      <c r="X193" s="320">
        <v>0</v>
      </c>
      <c r="Y193" s="317"/>
      <c r="Z193" s="317"/>
      <c r="AA193" s="317">
        <v>0</v>
      </c>
      <c r="AB193" s="317"/>
      <c r="AC193" s="317"/>
      <c r="AD193" s="317"/>
      <c r="AE193" s="318" t="s">
        <v>220</v>
      </c>
      <c r="AF193" s="321"/>
      <c r="AG193" s="322" t="s">
        <v>1243</v>
      </c>
      <c r="AH193" s="322" t="s">
        <v>216</v>
      </c>
      <c r="AI193" s="322" t="s">
        <v>221</v>
      </c>
      <c r="AJ193" s="322" t="s">
        <v>216</v>
      </c>
      <c r="AK193" s="322" t="s">
        <v>216</v>
      </c>
      <c r="AL193" s="322" t="s">
        <v>216</v>
      </c>
      <c r="AM193" s="322" t="s">
        <v>216</v>
      </c>
      <c r="AN193" s="321"/>
      <c r="AO193" s="321"/>
      <c r="AP193" s="322" t="s">
        <v>216</v>
      </c>
      <c r="AQ193" s="322" t="s">
        <v>216</v>
      </c>
      <c r="AR193" s="322" t="s">
        <v>216</v>
      </c>
    </row>
    <row r="194" spans="1:44" ht="15.75" customHeight="1" x14ac:dyDescent="0.25">
      <c r="A194" s="316">
        <v>44844</v>
      </c>
      <c r="B194" s="317" t="s">
        <v>1244</v>
      </c>
      <c r="C194" s="317" t="s">
        <v>1245</v>
      </c>
      <c r="D194" s="317" t="s">
        <v>507</v>
      </c>
      <c r="E194" s="317" t="s">
        <v>1246</v>
      </c>
      <c r="F194" s="317" t="s">
        <v>1247</v>
      </c>
      <c r="G194" s="317" t="s">
        <v>209</v>
      </c>
      <c r="H194" s="317" t="s">
        <v>1248</v>
      </c>
      <c r="I194" s="316">
        <v>44889</v>
      </c>
      <c r="J194" s="318" t="s">
        <v>251</v>
      </c>
      <c r="K194" s="318" t="s">
        <v>1249</v>
      </c>
      <c r="L194" s="318" t="s">
        <v>216</v>
      </c>
      <c r="M194" s="318" t="s">
        <v>216</v>
      </c>
      <c r="N194" s="318" t="s">
        <v>216</v>
      </c>
      <c r="O194" s="318" t="s">
        <v>216</v>
      </c>
      <c r="P194" s="316">
        <v>44844</v>
      </c>
      <c r="Q194" s="331">
        <v>2500</v>
      </c>
      <c r="R194" s="317" t="s">
        <v>218</v>
      </c>
      <c r="S194" s="337">
        <v>0</v>
      </c>
      <c r="T194" s="317">
        <v>0</v>
      </c>
      <c r="U194" s="317"/>
      <c r="V194" s="317"/>
      <c r="W194" s="317"/>
      <c r="X194" s="320">
        <v>0</v>
      </c>
      <c r="Y194" s="317"/>
      <c r="Z194" s="317"/>
      <c r="AA194" s="317">
        <v>0</v>
      </c>
      <c r="AB194" s="317"/>
      <c r="AC194" s="317"/>
      <c r="AD194" s="317"/>
      <c r="AE194" s="318" t="s">
        <v>220</v>
      </c>
      <c r="AF194" s="321"/>
      <c r="AG194" s="322" t="s">
        <v>216</v>
      </c>
      <c r="AH194" s="322" t="s">
        <v>216</v>
      </c>
      <c r="AI194" s="322" t="s">
        <v>512</v>
      </c>
      <c r="AJ194" s="322" t="s">
        <v>216</v>
      </c>
      <c r="AK194" s="322" t="s">
        <v>216</v>
      </c>
      <c r="AL194" s="322" t="s">
        <v>216</v>
      </c>
      <c r="AM194" s="322" t="s">
        <v>216</v>
      </c>
      <c r="AN194" s="321"/>
      <c r="AO194" s="321"/>
      <c r="AP194" s="322" t="s">
        <v>216</v>
      </c>
      <c r="AQ194" s="322" t="s">
        <v>216</v>
      </c>
      <c r="AR194" s="322" t="s">
        <v>216</v>
      </c>
    </row>
    <row r="195" spans="1:44" ht="15.75" customHeight="1" x14ac:dyDescent="0.25">
      <c r="A195" s="316">
        <v>44887</v>
      </c>
      <c r="B195" s="317" t="s">
        <v>216</v>
      </c>
      <c r="C195" s="317" t="s">
        <v>1250</v>
      </c>
      <c r="D195" s="317" t="s">
        <v>274</v>
      </c>
      <c r="E195" s="317" t="s">
        <v>852</v>
      </c>
      <c r="F195" s="317" t="s">
        <v>853</v>
      </c>
      <c r="G195" s="317" t="s">
        <v>209</v>
      </c>
      <c r="H195" s="317" t="s">
        <v>1251</v>
      </c>
      <c r="I195" s="316">
        <v>44897</v>
      </c>
      <c r="J195" s="318" t="s">
        <v>251</v>
      </c>
      <c r="K195" s="318" t="s">
        <v>754</v>
      </c>
      <c r="L195" s="318" t="s">
        <v>216</v>
      </c>
      <c r="M195" s="318" t="s">
        <v>216</v>
      </c>
      <c r="N195" s="318" t="s">
        <v>216</v>
      </c>
      <c r="O195" s="318" t="s">
        <v>216</v>
      </c>
      <c r="P195" s="316">
        <v>44887</v>
      </c>
      <c r="Q195" s="331">
        <v>1990</v>
      </c>
      <c r="R195" s="317" t="s">
        <v>218</v>
      </c>
      <c r="S195" s="337">
        <v>0</v>
      </c>
      <c r="T195" s="317">
        <v>0</v>
      </c>
      <c r="U195" s="317"/>
      <c r="V195" s="317"/>
      <c r="W195" s="317"/>
      <c r="X195" s="320">
        <v>0</v>
      </c>
      <c r="Y195" s="317"/>
      <c r="Z195" s="317"/>
      <c r="AA195" s="317">
        <v>0</v>
      </c>
      <c r="AB195" s="317"/>
      <c r="AC195" s="317"/>
      <c r="AD195" s="317"/>
      <c r="AE195" s="318" t="s">
        <v>220</v>
      </c>
      <c r="AF195" s="321"/>
      <c r="AG195" s="322" t="s">
        <v>216</v>
      </c>
      <c r="AH195" s="322" t="s">
        <v>216</v>
      </c>
      <c r="AI195" s="322" t="s">
        <v>278</v>
      </c>
      <c r="AJ195" s="322" t="s">
        <v>216</v>
      </c>
      <c r="AK195" s="322" t="s">
        <v>216</v>
      </c>
      <c r="AL195" s="322" t="s">
        <v>216</v>
      </c>
      <c r="AM195" s="322" t="s">
        <v>216</v>
      </c>
      <c r="AN195" s="321"/>
      <c r="AO195" s="321"/>
      <c r="AP195" s="322" t="s">
        <v>216</v>
      </c>
      <c r="AQ195" s="322" t="s">
        <v>216</v>
      </c>
      <c r="AR195" s="322" t="s">
        <v>216</v>
      </c>
    </row>
    <row r="196" spans="1:44" ht="15.75" customHeight="1" x14ac:dyDescent="0.25">
      <c r="A196" s="316">
        <v>44658</v>
      </c>
      <c r="B196" s="317" t="s">
        <v>216</v>
      </c>
      <c r="C196" s="317" t="s">
        <v>1252</v>
      </c>
      <c r="D196" s="317" t="s">
        <v>507</v>
      </c>
      <c r="E196" s="317" t="s">
        <v>1253</v>
      </c>
      <c r="F196" s="317" t="s">
        <v>1254</v>
      </c>
      <c r="G196" s="317" t="s">
        <v>209</v>
      </c>
      <c r="H196" s="317" t="s">
        <v>1255</v>
      </c>
      <c r="I196" s="316">
        <v>44673</v>
      </c>
      <c r="J196" s="318" t="s">
        <v>251</v>
      </c>
      <c r="K196" s="318" t="s">
        <v>216</v>
      </c>
      <c r="L196" s="318" t="s">
        <v>216</v>
      </c>
      <c r="M196" s="318" t="s">
        <v>216</v>
      </c>
      <c r="N196" s="318" t="s">
        <v>216</v>
      </c>
      <c r="O196" s="318" t="s">
        <v>216</v>
      </c>
      <c r="P196" s="316">
        <v>44673</v>
      </c>
      <c r="Q196" s="344">
        <v>1800</v>
      </c>
      <c r="R196" s="317" t="s">
        <v>218</v>
      </c>
      <c r="S196" s="337">
        <v>0</v>
      </c>
      <c r="T196" s="317">
        <v>0</v>
      </c>
      <c r="U196" s="317"/>
      <c r="V196" s="317"/>
      <c r="W196" s="317"/>
      <c r="X196" s="320">
        <v>0</v>
      </c>
      <c r="Y196" s="317"/>
      <c r="Z196" s="317"/>
      <c r="AA196" s="317">
        <v>0</v>
      </c>
      <c r="AB196" s="317"/>
      <c r="AC196" s="317"/>
      <c r="AD196" s="317"/>
      <c r="AE196" s="318" t="s">
        <v>220</v>
      </c>
      <c r="AF196" s="321"/>
      <c r="AG196" s="322" t="s">
        <v>216</v>
      </c>
      <c r="AH196" s="322" t="s">
        <v>216</v>
      </c>
      <c r="AI196" s="322" t="s">
        <v>512</v>
      </c>
      <c r="AJ196" s="322" t="s">
        <v>216</v>
      </c>
      <c r="AK196" s="322" t="s">
        <v>216</v>
      </c>
      <c r="AL196" s="322" t="s">
        <v>216</v>
      </c>
      <c r="AM196" s="322" t="s">
        <v>216</v>
      </c>
      <c r="AN196" s="321"/>
      <c r="AO196" s="321"/>
      <c r="AP196" s="322" t="s">
        <v>216</v>
      </c>
      <c r="AQ196" s="322" t="s">
        <v>216</v>
      </c>
      <c r="AR196" s="322" t="s">
        <v>216</v>
      </c>
    </row>
    <row r="197" spans="1:44" ht="15.75" hidden="1" customHeight="1" x14ac:dyDescent="0.25">
      <c r="A197" s="301">
        <v>45017</v>
      </c>
      <c r="B197" s="285" t="s">
        <v>216</v>
      </c>
      <c r="C197" s="285" t="s">
        <v>1256</v>
      </c>
      <c r="D197" s="286" t="s">
        <v>390</v>
      </c>
      <c r="E197" s="286" t="s">
        <v>639</v>
      </c>
      <c r="F197" s="286" t="s">
        <v>640</v>
      </c>
      <c r="G197" s="286" t="s">
        <v>209</v>
      </c>
      <c r="H197" s="285" t="s">
        <v>1257</v>
      </c>
      <c r="I197" s="296">
        <v>45029</v>
      </c>
      <c r="J197" s="291" t="s">
        <v>251</v>
      </c>
      <c r="K197" s="291" t="s">
        <v>1258</v>
      </c>
      <c r="L197" s="291" t="s">
        <v>216</v>
      </c>
      <c r="M197" s="291" t="s">
        <v>216</v>
      </c>
      <c r="N197" s="291" t="s">
        <v>216</v>
      </c>
      <c r="O197" s="291" t="s">
        <v>216</v>
      </c>
      <c r="P197" s="296">
        <v>45029</v>
      </c>
      <c r="Q197" s="326">
        <v>1935</v>
      </c>
      <c r="R197" s="286" t="s">
        <v>216</v>
      </c>
      <c r="S197" s="287">
        <v>0</v>
      </c>
      <c r="T197" s="288">
        <v>0</v>
      </c>
      <c r="U197" s="289"/>
      <c r="V197" s="289"/>
      <c r="W197" s="289"/>
      <c r="X197" s="292">
        <v>0</v>
      </c>
      <c r="Y197" s="290"/>
      <c r="Z197" s="290"/>
      <c r="AA197" s="288">
        <v>0</v>
      </c>
      <c r="AB197" s="288"/>
      <c r="AC197" s="289"/>
      <c r="AD197" s="289"/>
      <c r="AE197" s="291" t="s">
        <v>220</v>
      </c>
      <c r="AF197" s="293"/>
      <c r="AG197" s="90" t="s">
        <v>216</v>
      </c>
      <c r="AH197" s="90" t="s">
        <v>216</v>
      </c>
      <c r="AI197" s="90" t="s">
        <v>395</v>
      </c>
      <c r="AJ197" s="90" t="s">
        <v>216</v>
      </c>
      <c r="AK197" s="90" t="s">
        <v>216</v>
      </c>
      <c r="AL197" s="90" t="s">
        <v>216</v>
      </c>
      <c r="AM197" s="90" t="s">
        <v>216</v>
      </c>
      <c r="AN197" s="293"/>
      <c r="AO197" s="293"/>
      <c r="AP197" s="90" t="s">
        <v>216</v>
      </c>
      <c r="AQ197" s="90" t="s">
        <v>216</v>
      </c>
      <c r="AR197" s="90" t="s">
        <v>216</v>
      </c>
    </row>
    <row r="198" spans="1:44" ht="15.75" customHeight="1" x14ac:dyDescent="0.25">
      <c r="A198" s="316">
        <v>44963</v>
      </c>
      <c r="B198" s="317" t="s">
        <v>216</v>
      </c>
      <c r="C198" s="317" t="s">
        <v>1259</v>
      </c>
      <c r="D198" s="317" t="s">
        <v>206</v>
      </c>
      <c r="E198" s="317" t="s">
        <v>1260</v>
      </c>
      <c r="F198" s="317" t="s">
        <v>1261</v>
      </c>
      <c r="G198" s="317" t="s">
        <v>209</v>
      </c>
      <c r="H198" s="317" t="s">
        <v>1262</v>
      </c>
      <c r="I198" s="316">
        <v>44984</v>
      </c>
      <c r="J198" s="318" t="s">
        <v>271</v>
      </c>
      <c r="K198" s="318" t="s">
        <v>481</v>
      </c>
      <c r="L198" s="318" t="s">
        <v>216</v>
      </c>
      <c r="M198" s="318" t="s">
        <v>216</v>
      </c>
      <c r="N198" s="318" t="s">
        <v>216</v>
      </c>
      <c r="O198" s="318" t="s">
        <v>216</v>
      </c>
      <c r="P198" s="316">
        <v>44967</v>
      </c>
      <c r="Q198" s="343">
        <v>2730</v>
      </c>
      <c r="R198" s="317" t="s">
        <v>218</v>
      </c>
      <c r="S198" s="337">
        <v>0</v>
      </c>
      <c r="T198" s="317">
        <v>0</v>
      </c>
      <c r="U198" s="317"/>
      <c r="V198" s="317"/>
      <c r="W198" s="317"/>
      <c r="X198" s="320">
        <v>0</v>
      </c>
      <c r="Y198" s="317"/>
      <c r="Z198" s="317"/>
      <c r="AA198" s="317">
        <v>0</v>
      </c>
      <c r="AB198" s="317"/>
      <c r="AC198" s="317"/>
      <c r="AD198" s="317"/>
      <c r="AE198" s="318" t="s">
        <v>220</v>
      </c>
      <c r="AF198" s="321"/>
      <c r="AG198" s="322" t="s">
        <v>216</v>
      </c>
      <c r="AH198" s="322" t="s">
        <v>216</v>
      </c>
      <c r="AI198" s="322" t="s">
        <v>349</v>
      </c>
      <c r="AJ198" s="322" t="s">
        <v>216</v>
      </c>
      <c r="AK198" s="322" t="s">
        <v>216</v>
      </c>
      <c r="AL198" s="322" t="s">
        <v>216</v>
      </c>
      <c r="AM198" s="322" t="s">
        <v>216</v>
      </c>
      <c r="AN198" s="321"/>
      <c r="AO198" s="321"/>
      <c r="AP198" s="322" t="s">
        <v>216</v>
      </c>
      <c r="AQ198" s="322" t="s">
        <v>216</v>
      </c>
      <c r="AR198" s="322" t="s">
        <v>216</v>
      </c>
    </row>
    <row r="199" spans="1:44" ht="15.75" customHeight="1" x14ac:dyDescent="0.25">
      <c r="A199" s="316">
        <v>44837</v>
      </c>
      <c r="B199" s="317" t="s">
        <v>216</v>
      </c>
      <c r="C199" s="317" t="s">
        <v>1263</v>
      </c>
      <c r="D199" s="317" t="s">
        <v>390</v>
      </c>
      <c r="E199" s="317" t="s">
        <v>639</v>
      </c>
      <c r="F199" s="317" t="s">
        <v>640</v>
      </c>
      <c r="G199" s="317" t="s">
        <v>209</v>
      </c>
      <c r="H199" s="317" t="s">
        <v>1264</v>
      </c>
      <c r="I199" s="316">
        <v>44851</v>
      </c>
      <c r="J199" s="318" t="s">
        <v>251</v>
      </c>
      <c r="K199" s="318" t="s">
        <v>216</v>
      </c>
      <c r="L199" s="318" t="s">
        <v>216</v>
      </c>
      <c r="M199" s="318" t="s">
        <v>216</v>
      </c>
      <c r="N199" s="318" t="s">
        <v>216</v>
      </c>
      <c r="O199" s="318" t="s">
        <v>216</v>
      </c>
      <c r="P199" s="316">
        <v>44851</v>
      </c>
      <c r="Q199" s="331">
        <v>1935</v>
      </c>
      <c r="R199" s="317" t="s">
        <v>255</v>
      </c>
      <c r="S199" s="337">
        <v>0</v>
      </c>
      <c r="T199" s="317">
        <v>0</v>
      </c>
      <c r="U199" s="317"/>
      <c r="V199" s="317"/>
      <c r="W199" s="317"/>
      <c r="X199" s="320">
        <v>0</v>
      </c>
      <c r="Y199" s="317"/>
      <c r="Z199" s="317"/>
      <c r="AA199" s="317">
        <v>0</v>
      </c>
      <c r="AB199" s="317"/>
      <c r="AC199" s="317"/>
      <c r="AD199" s="317"/>
      <c r="AE199" s="318" t="s">
        <v>220</v>
      </c>
      <c r="AF199" s="321"/>
      <c r="AG199" s="322" t="s">
        <v>216</v>
      </c>
      <c r="AH199" s="322" t="s">
        <v>216</v>
      </c>
      <c r="AI199" s="322" t="s">
        <v>1265</v>
      </c>
      <c r="AJ199" s="322" t="s">
        <v>216</v>
      </c>
      <c r="AK199" s="322" t="s">
        <v>216</v>
      </c>
      <c r="AL199" s="322" t="s">
        <v>216</v>
      </c>
      <c r="AM199" s="322" t="s">
        <v>216</v>
      </c>
      <c r="AN199" s="321"/>
      <c r="AO199" s="321"/>
      <c r="AP199" s="322" t="s">
        <v>216</v>
      </c>
      <c r="AQ199" s="322" t="s">
        <v>216</v>
      </c>
      <c r="AR199" s="322" t="s">
        <v>216</v>
      </c>
    </row>
    <row r="200" spans="1:44" ht="15.75" customHeight="1" x14ac:dyDescent="0.25">
      <c r="A200" s="316">
        <v>44956</v>
      </c>
      <c r="B200" s="317" t="s">
        <v>1266</v>
      </c>
      <c r="C200" s="317" t="s">
        <v>1267</v>
      </c>
      <c r="D200" s="317" t="s">
        <v>352</v>
      </c>
      <c r="E200" s="317" t="s">
        <v>1268</v>
      </c>
      <c r="F200" s="317" t="s">
        <v>354</v>
      </c>
      <c r="G200" s="317" t="s">
        <v>209</v>
      </c>
      <c r="H200" s="317" t="s">
        <v>1269</v>
      </c>
      <c r="I200" s="316">
        <v>44998</v>
      </c>
      <c r="J200" s="318" t="s">
        <v>240</v>
      </c>
      <c r="K200" s="318" t="s">
        <v>1270</v>
      </c>
      <c r="L200" s="318" t="s">
        <v>216</v>
      </c>
      <c r="M200" s="318" t="s">
        <v>216</v>
      </c>
      <c r="N200" s="318" t="s">
        <v>216</v>
      </c>
      <c r="O200" s="318" t="s">
        <v>216</v>
      </c>
      <c r="P200" s="316">
        <v>45062</v>
      </c>
      <c r="Q200" s="344">
        <v>1805</v>
      </c>
      <c r="R200" s="317" t="s">
        <v>218</v>
      </c>
      <c r="S200" s="337">
        <v>0</v>
      </c>
      <c r="T200" s="317">
        <v>0</v>
      </c>
      <c r="U200" s="317"/>
      <c r="V200" s="317"/>
      <c r="W200" s="317"/>
      <c r="X200" s="320">
        <v>0</v>
      </c>
      <c r="Y200" s="317"/>
      <c r="Z200" s="317"/>
      <c r="AA200" s="317">
        <v>0</v>
      </c>
      <c r="AB200" s="317"/>
      <c r="AC200" s="317"/>
      <c r="AD200" s="317"/>
      <c r="AE200" s="318" t="s">
        <v>220</v>
      </c>
      <c r="AF200" s="321"/>
      <c r="AG200" s="322" t="s">
        <v>216</v>
      </c>
      <c r="AH200" s="322" t="s">
        <v>216</v>
      </c>
      <c r="AI200" s="322" t="s">
        <v>358</v>
      </c>
      <c r="AJ200" s="322" t="s">
        <v>216</v>
      </c>
      <c r="AK200" s="322" t="s">
        <v>216</v>
      </c>
      <c r="AL200" s="322" t="s">
        <v>216</v>
      </c>
      <c r="AM200" s="322" t="s">
        <v>216</v>
      </c>
      <c r="AN200" s="321"/>
      <c r="AO200" s="321"/>
      <c r="AP200" s="322" t="s">
        <v>216</v>
      </c>
      <c r="AQ200" s="322" t="s">
        <v>216</v>
      </c>
      <c r="AR200" s="322" t="s">
        <v>216</v>
      </c>
    </row>
    <row r="201" spans="1:44" ht="15.75" customHeight="1" x14ac:dyDescent="0.25">
      <c r="A201" s="316">
        <v>44762</v>
      </c>
      <c r="B201" s="317" t="s">
        <v>1271</v>
      </c>
      <c r="C201" s="317" t="s">
        <v>1272</v>
      </c>
      <c r="D201" s="317" t="s">
        <v>224</v>
      </c>
      <c r="E201" s="317" t="s">
        <v>225</v>
      </c>
      <c r="F201" s="317" t="s">
        <v>226</v>
      </c>
      <c r="G201" s="317" t="s">
        <v>209</v>
      </c>
      <c r="H201" s="317" t="s">
        <v>1273</v>
      </c>
      <c r="I201" s="316">
        <v>44767</v>
      </c>
      <c r="J201" s="318" t="s">
        <v>229</v>
      </c>
      <c r="K201" s="318" t="s">
        <v>982</v>
      </c>
      <c r="L201" s="318" t="s">
        <v>229</v>
      </c>
      <c r="M201" s="318" t="s">
        <v>1274</v>
      </c>
      <c r="N201" s="318" t="s">
        <v>231</v>
      </c>
      <c r="O201" s="318" t="s">
        <v>1275</v>
      </c>
      <c r="P201" s="316">
        <v>44767</v>
      </c>
      <c r="Q201" s="331">
        <v>1800</v>
      </c>
      <c r="R201" s="317" t="s">
        <v>218</v>
      </c>
      <c r="S201" s="337">
        <v>0</v>
      </c>
      <c r="T201" s="317">
        <v>0</v>
      </c>
      <c r="U201" s="317"/>
      <c r="V201" s="317"/>
      <c r="W201" s="317"/>
      <c r="X201" s="320">
        <v>0</v>
      </c>
      <c r="Y201" s="317"/>
      <c r="Z201" s="317"/>
      <c r="AA201" s="317">
        <v>0</v>
      </c>
      <c r="AB201" s="317"/>
      <c r="AC201" s="317"/>
      <c r="AD201" s="317"/>
      <c r="AE201" s="318" t="s">
        <v>220</v>
      </c>
      <c r="AF201" s="321"/>
      <c r="AG201" s="322" t="s">
        <v>216</v>
      </c>
      <c r="AH201" s="322" t="s">
        <v>216</v>
      </c>
      <c r="AI201" s="322" t="s">
        <v>1276</v>
      </c>
      <c r="AJ201" s="322" t="s">
        <v>216</v>
      </c>
      <c r="AK201" s="322" t="s">
        <v>216</v>
      </c>
      <c r="AL201" s="322" t="s">
        <v>216</v>
      </c>
      <c r="AM201" s="322" t="s">
        <v>216</v>
      </c>
      <c r="AN201" s="321"/>
      <c r="AO201" s="321"/>
      <c r="AP201" s="322" t="s">
        <v>216</v>
      </c>
      <c r="AQ201" s="322" t="s">
        <v>216</v>
      </c>
      <c r="AR201" s="322" t="s">
        <v>216</v>
      </c>
    </row>
    <row r="202" spans="1:44" ht="15.75" customHeight="1" x14ac:dyDescent="0.25">
      <c r="A202" s="316">
        <v>44707</v>
      </c>
      <c r="B202" s="317" t="s">
        <v>216</v>
      </c>
      <c r="C202" s="317" t="s">
        <v>1277</v>
      </c>
      <c r="D202" s="317" t="s">
        <v>274</v>
      </c>
      <c r="E202" s="317" t="s">
        <v>1278</v>
      </c>
      <c r="F202" s="317" t="s">
        <v>1279</v>
      </c>
      <c r="G202" s="317" t="s">
        <v>209</v>
      </c>
      <c r="H202" s="317" t="s">
        <v>1280</v>
      </c>
      <c r="I202" s="316">
        <v>44734</v>
      </c>
      <c r="J202" s="318" t="s">
        <v>251</v>
      </c>
      <c r="K202" s="318" t="s">
        <v>754</v>
      </c>
      <c r="L202" s="318" t="s">
        <v>251</v>
      </c>
      <c r="M202" s="318" t="s">
        <v>1281</v>
      </c>
      <c r="N202" s="318" t="s">
        <v>216</v>
      </c>
      <c r="O202" s="318" t="s">
        <v>216</v>
      </c>
      <c r="P202" s="316">
        <v>44707</v>
      </c>
      <c r="Q202" s="331">
        <v>2090</v>
      </c>
      <c r="R202" s="317" t="s">
        <v>218</v>
      </c>
      <c r="S202" s="337">
        <v>0</v>
      </c>
      <c r="T202" s="317">
        <v>0</v>
      </c>
      <c r="U202" s="317"/>
      <c r="V202" s="317"/>
      <c r="W202" s="317"/>
      <c r="X202" s="320">
        <v>0</v>
      </c>
      <c r="Y202" s="317"/>
      <c r="Z202" s="317"/>
      <c r="AA202" s="317">
        <v>0</v>
      </c>
      <c r="AB202" s="317"/>
      <c r="AC202" s="317"/>
      <c r="AD202" s="317"/>
      <c r="AE202" s="318" t="s">
        <v>220</v>
      </c>
      <c r="AF202" s="321"/>
      <c r="AG202" s="322" t="s">
        <v>216</v>
      </c>
      <c r="AH202" s="322" t="s">
        <v>216</v>
      </c>
      <c r="AI202" s="322" t="s">
        <v>278</v>
      </c>
      <c r="AJ202" s="322" t="s">
        <v>216</v>
      </c>
      <c r="AK202" s="322" t="s">
        <v>216</v>
      </c>
      <c r="AL202" s="322" t="s">
        <v>216</v>
      </c>
      <c r="AM202" s="322" t="s">
        <v>216</v>
      </c>
      <c r="AN202" s="321"/>
      <c r="AO202" s="321"/>
      <c r="AP202" s="322" t="s">
        <v>216</v>
      </c>
      <c r="AQ202" s="322" t="s">
        <v>216</v>
      </c>
      <c r="AR202" s="322" t="s">
        <v>216</v>
      </c>
    </row>
    <row r="203" spans="1:44" ht="15.75" customHeight="1" x14ac:dyDescent="0.25">
      <c r="A203" s="316">
        <v>44916</v>
      </c>
      <c r="B203" s="317" t="s">
        <v>216</v>
      </c>
      <c r="C203" s="317" t="s">
        <v>1282</v>
      </c>
      <c r="D203" s="317" t="s">
        <v>236</v>
      </c>
      <c r="E203" s="317" t="s">
        <v>308</v>
      </c>
      <c r="F203" s="317" t="s">
        <v>309</v>
      </c>
      <c r="G203" s="317" t="s">
        <v>209</v>
      </c>
      <c r="H203" s="317" t="s">
        <v>1283</v>
      </c>
      <c r="I203" s="316">
        <v>44936</v>
      </c>
      <c r="J203" s="318" t="s">
        <v>229</v>
      </c>
      <c r="K203" s="318" t="s">
        <v>1099</v>
      </c>
      <c r="L203" s="318" t="s">
        <v>228</v>
      </c>
      <c r="M203" s="318" t="s">
        <v>216</v>
      </c>
      <c r="N203" s="318" t="s">
        <v>216</v>
      </c>
      <c r="O203" s="318" t="s">
        <v>216</v>
      </c>
      <c r="P203" s="316">
        <v>44932</v>
      </c>
      <c r="Q203" s="331">
        <v>2640</v>
      </c>
      <c r="R203" s="317" t="s">
        <v>218</v>
      </c>
      <c r="S203" s="337">
        <v>0</v>
      </c>
      <c r="T203" s="317">
        <v>0</v>
      </c>
      <c r="U203" s="317"/>
      <c r="V203" s="317"/>
      <c r="W203" s="317"/>
      <c r="X203" s="320">
        <v>0</v>
      </c>
      <c r="Y203" s="317"/>
      <c r="Z203" s="317"/>
      <c r="AA203" s="317">
        <v>0</v>
      </c>
      <c r="AB203" s="317"/>
      <c r="AC203" s="317"/>
      <c r="AD203" s="317"/>
      <c r="AE203" s="318" t="s">
        <v>220</v>
      </c>
      <c r="AF203" s="321"/>
      <c r="AG203" s="322" t="s">
        <v>216</v>
      </c>
      <c r="AH203" s="322" t="s">
        <v>216</v>
      </c>
      <c r="AI203" s="322" t="s">
        <v>244</v>
      </c>
      <c r="AJ203" s="322" t="s">
        <v>216</v>
      </c>
      <c r="AK203" s="322" t="s">
        <v>216</v>
      </c>
      <c r="AL203" s="322" t="s">
        <v>216</v>
      </c>
      <c r="AM203" s="322" t="s">
        <v>216</v>
      </c>
      <c r="AN203" s="321"/>
      <c r="AO203" s="321"/>
      <c r="AP203" s="322" t="s">
        <v>216</v>
      </c>
      <c r="AQ203" s="322" t="s">
        <v>216</v>
      </c>
      <c r="AR203" s="322" t="s">
        <v>216</v>
      </c>
    </row>
    <row r="204" spans="1:44" ht="15.75" customHeight="1" x14ac:dyDescent="0.25">
      <c r="A204" s="316">
        <v>44991</v>
      </c>
      <c r="B204" s="317" t="s">
        <v>216</v>
      </c>
      <c r="C204" s="317" t="s">
        <v>1284</v>
      </c>
      <c r="D204" s="317" t="s">
        <v>206</v>
      </c>
      <c r="E204" s="317" t="s">
        <v>1285</v>
      </c>
      <c r="F204" s="317" t="s">
        <v>1286</v>
      </c>
      <c r="G204" s="317" t="s">
        <v>209</v>
      </c>
      <c r="H204" s="317" t="s">
        <v>1287</v>
      </c>
      <c r="I204" s="316">
        <v>44998</v>
      </c>
      <c r="J204" s="318" t="s">
        <v>240</v>
      </c>
      <c r="K204" s="318" t="s">
        <v>263</v>
      </c>
      <c r="L204" s="318" t="s">
        <v>240</v>
      </c>
      <c r="M204" s="318" t="s">
        <v>241</v>
      </c>
      <c r="N204" s="318" t="s">
        <v>240</v>
      </c>
      <c r="O204" s="318" t="s">
        <v>262</v>
      </c>
      <c r="P204" s="316">
        <v>44995</v>
      </c>
      <c r="Q204" s="343">
        <v>2640</v>
      </c>
      <c r="R204" s="317" t="s">
        <v>218</v>
      </c>
      <c r="S204" s="337">
        <v>0</v>
      </c>
      <c r="T204" s="317">
        <v>0</v>
      </c>
      <c r="U204" s="317"/>
      <c r="V204" s="317"/>
      <c r="W204" s="317"/>
      <c r="X204" s="320">
        <v>0</v>
      </c>
      <c r="Y204" s="317"/>
      <c r="Z204" s="317"/>
      <c r="AA204" s="317">
        <v>0</v>
      </c>
      <c r="AB204" s="317"/>
      <c r="AC204" s="317"/>
      <c r="AD204" s="317"/>
      <c r="AE204" s="318" t="s">
        <v>220</v>
      </c>
      <c r="AF204" s="321"/>
      <c r="AG204" s="322" t="s">
        <v>216</v>
      </c>
      <c r="AH204" s="322" t="s">
        <v>216</v>
      </c>
      <c r="AI204" s="322" t="s">
        <v>349</v>
      </c>
      <c r="AJ204" s="322" t="s">
        <v>216</v>
      </c>
      <c r="AK204" s="322" t="s">
        <v>216</v>
      </c>
      <c r="AL204" s="322" t="s">
        <v>216</v>
      </c>
      <c r="AM204" s="322" t="s">
        <v>216</v>
      </c>
      <c r="AN204" s="321"/>
      <c r="AO204" s="321"/>
      <c r="AP204" s="322" t="s">
        <v>216</v>
      </c>
      <c r="AQ204" s="322" t="s">
        <v>216</v>
      </c>
      <c r="AR204" s="322" t="s">
        <v>216</v>
      </c>
    </row>
    <row r="205" spans="1:44" ht="15.75" customHeight="1" x14ac:dyDescent="0.25">
      <c r="A205" s="316">
        <v>44888</v>
      </c>
      <c r="B205" s="317" t="s">
        <v>216</v>
      </c>
      <c r="C205" s="317" t="s">
        <v>1288</v>
      </c>
      <c r="D205" s="317" t="s">
        <v>331</v>
      </c>
      <c r="E205" s="317" t="s">
        <v>1161</v>
      </c>
      <c r="F205" s="317" t="s">
        <v>1162</v>
      </c>
      <c r="G205" s="317" t="s">
        <v>209</v>
      </c>
      <c r="H205" s="317" t="s">
        <v>1289</v>
      </c>
      <c r="I205" s="316">
        <v>44903</v>
      </c>
      <c r="J205" s="318" t="s">
        <v>251</v>
      </c>
      <c r="K205" s="318" t="s">
        <v>216</v>
      </c>
      <c r="L205" s="318" t="s">
        <v>216</v>
      </c>
      <c r="M205" s="318" t="s">
        <v>216</v>
      </c>
      <c r="N205" s="318" t="s">
        <v>216</v>
      </c>
      <c r="O205" s="318" t="s">
        <v>216</v>
      </c>
      <c r="P205" s="316">
        <v>44931</v>
      </c>
      <c r="Q205" s="331">
        <v>1190</v>
      </c>
      <c r="R205" s="317" t="s">
        <v>218</v>
      </c>
      <c r="S205" s="337">
        <v>0</v>
      </c>
      <c r="T205" s="317">
        <v>0</v>
      </c>
      <c r="U205" s="317"/>
      <c r="V205" s="317"/>
      <c r="W205" s="317"/>
      <c r="X205" s="320">
        <v>0</v>
      </c>
      <c r="Y205" s="317"/>
      <c r="Z205" s="317"/>
      <c r="AA205" s="317">
        <v>0</v>
      </c>
      <c r="AB205" s="317"/>
      <c r="AC205" s="317"/>
      <c r="AD205" s="317"/>
      <c r="AE205" s="318" t="s">
        <v>220</v>
      </c>
      <c r="AF205" s="321"/>
      <c r="AG205" s="322" t="s">
        <v>216</v>
      </c>
      <c r="AH205" s="322" t="s">
        <v>216</v>
      </c>
      <c r="AI205" s="322" t="s">
        <v>336</v>
      </c>
      <c r="AJ205" s="322" t="s">
        <v>216</v>
      </c>
      <c r="AK205" s="322" t="s">
        <v>216</v>
      </c>
      <c r="AL205" s="322" t="s">
        <v>216</v>
      </c>
      <c r="AM205" s="322" t="s">
        <v>216</v>
      </c>
      <c r="AN205" s="321"/>
      <c r="AO205" s="321"/>
      <c r="AP205" s="322" t="s">
        <v>216</v>
      </c>
      <c r="AQ205" s="322" t="s">
        <v>216</v>
      </c>
      <c r="AR205" s="322" t="s">
        <v>216</v>
      </c>
    </row>
    <row r="206" spans="1:44" ht="15.75" hidden="1" customHeight="1" x14ac:dyDescent="0.25">
      <c r="A206" s="301">
        <v>45018</v>
      </c>
      <c r="B206" s="285" t="s">
        <v>216</v>
      </c>
      <c r="C206" s="285" t="s">
        <v>1290</v>
      </c>
      <c r="D206" s="286" t="s">
        <v>390</v>
      </c>
      <c r="E206" s="286" t="s">
        <v>639</v>
      </c>
      <c r="F206" s="286" t="s">
        <v>640</v>
      </c>
      <c r="G206" s="286" t="s">
        <v>209</v>
      </c>
      <c r="H206" s="285" t="s">
        <v>1291</v>
      </c>
      <c r="I206" s="296">
        <v>45042</v>
      </c>
      <c r="J206" s="291" t="s">
        <v>251</v>
      </c>
      <c r="K206" s="291" t="s">
        <v>1214</v>
      </c>
      <c r="L206" s="291" t="s">
        <v>216</v>
      </c>
      <c r="M206" s="291" t="s">
        <v>216</v>
      </c>
      <c r="N206" s="291" t="s">
        <v>216</v>
      </c>
      <c r="O206" s="291" t="s">
        <v>216</v>
      </c>
      <c r="P206" s="296">
        <v>45033</v>
      </c>
      <c r="Q206" s="326">
        <v>1935</v>
      </c>
      <c r="R206" s="286" t="s">
        <v>255</v>
      </c>
      <c r="S206" s="287">
        <v>0</v>
      </c>
      <c r="T206" s="288">
        <v>0</v>
      </c>
      <c r="U206" s="289"/>
      <c r="V206" s="289"/>
      <c r="W206" s="289"/>
      <c r="X206" s="292">
        <v>0</v>
      </c>
      <c r="Y206" s="290"/>
      <c r="Z206" s="290"/>
      <c r="AA206" s="288">
        <v>0</v>
      </c>
      <c r="AB206" s="288"/>
      <c r="AC206" s="289"/>
      <c r="AD206" s="289"/>
      <c r="AE206" s="291" t="s">
        <v>220</v>
      </c>
      <c r="AF206" s="293"/>
      <c r="AG206" s="90" t="s">
        <v>216</v>
      </c>
      <c r="AH206" s="90" t="s">
        <v>216</v>
      </c>
      <c r="AI206" s="90" t="s">
        <v>395</v>
      </c>
      <c r="AJ206" s="90" t="s">
        <v>216</v>
      </c>
      <c r="AK206" s="90" t="s">
        <v>216</v>
      </c>
      <c r="AL206" s="90" t="s">
        <v>216</v>
      </c>
      <c r="AM206" s="90" t="s">
        <v>216</v>
      </c>
      <c r="AN206" s="293"/>
      <c r="AO206" s="293"/>
      <c r="AP206" s="90" t="s">
        <v>216</v>
      </c>
      <c r="AQ206" s="90" t="s">
        <v>216</v>
      </c>
      <c r="AR206" s="90" t="s">
        <v>216</v>
      </c>
    </row>
    <row r="207" spans="1:44" ht="15.75" customHeight="1" x14ac:dyDescent="0.25">
      <c r="A207" s="316">
        <v>44726</v>
      </c>
      <c r="B207" s="317" t="s">
        <v>216</v>
      </c>
      <c r="C207" s="317" t="s">
        <v>1292</v>
      </c>
      <c r="D207" s="317" t="s">
        <v>352</v>
      </c>
      <c r="E207" s="317" t="s">
        <v>353</v>
      </c>
      <c r="F207" s="317" t="s">
        <v>354</v>
      </c>
      <c r="G207" s="317" t="s">
        <v>209</v>
      </c>
      <c r="H207" s="317" t="s">
        <v>1293</v>
      </c>
      <c r="I207" s="316">
        <v>44742</v>
      </c>
      <c r="J207" s="318" t="s">
        <v>251</v>
      </c>
      <c r="K207" s="318" t="s">
        <v>335</v>
      </c>
      <c r="L207" s="318" t="s">
        <v>216</v>
      </c>
      <c r="M207" s="318" t="s">
        <v>216</v>
      </c>
      <c r="N207" s="318" t="s">
        <v>216</v>
      </c>
      <c r="O207" s="318" t="s">
        <v>216</v>
      </c>
      <c r="P207" s="316">
        <v>44726</v>
      </c>
      <c r="Q207" s="331">
        <v>1805</v>
      </c>
      <c r="R207" s="317" t="s">
        <v>255</v>
      </c>
      <c r="S207" s="337">
        <v>0</v>
      </c>
      <c r="T207" s="317">
        <v>0</v>
      </c>
      <c r="U207" s="317"/>
      <c r="V207" s="317"/>
      <c r="W207" s="317"/>
      <c r="X207" s="320">
        <v>0</v>
      </c>
      <c r="Y207" s="317"/>
      <c r="Z207" s="317"/>
      <c r="AA207" s="317">
        <v>0</v>
      </c>
      <c r="AB207" s="317"/>
      <c r="AC207" s="317"/>
      <c r="AD207" s="317"/>
      <c r="AE207" s="318" t="s">
        <v>220</v>
      </c>
      <c r="AF207" s="321"/>
      <c r="AG207" s="322" t="s">
        <v>216</v>
      </c>
      <c r="AH207" s="322" t="s">
        <v>216</v>
      </c>
      <c r="AI207" s="322" t="s">
        <v>1294</v>
      </c>
      <c r="AJ207" s="322" t="s">
        <v>216</v>
      </c>
      <c r="AK207" s="322" t="s">
        <v>216</v>
      </c>
      <c r="AL207" s="322" t="s">
        <v>216</v>
      </c>
      <c r="AM207" s="322" t="s">
        <v>216</v>
      </c>
      <c r="AN207" s="321"/>
      <c r="AO207" s="321"/>
      <c r="AP207" s="322" t="s">
        <v>216</v>
      </c>
      <c r="AQ207" s="322" t="s">
        <v>216</v>
      </c>
      <c r="AR207" s="322" t="s">
        <v>216</v>
      </c>
    </row>
    <row r="208" spans="1:44" ht="15.75" customHeight="1" x14ac:dyDescent="0.25">
      <c r="A208" s="316">
        <v>44860</v>
      </c>
      <c r="B208" s="317" t="s">
        <v>216</v>
      </c>
      <c r="C208" s="317" t="s">
        <v>1295</v>
      </c>
      <c r="D208" s="317" t="s">
        <v>206</v>
      </c>
      <c r="E208" s="317" t="s">
        <v>1296</v>
      </c>
      <c r="F208" s="317" t="s">
        <v>1297</v>
      </c>
      <c r="G208" s="317" t="s">
        <v>209</v>
      </c>
      <c r="H208" s="317" t="s">
        <v>1298</v>
      </c>
      <c r="I208" s="316">
        <v>44873</v>
      </c>
      <c r="J208" s="318" t="s">
        <v>229</v>
      </c>
      <c r="K208" s="318" t="s">
        <v>1299</v>
      </c>
      <c r="L208" s="318" t="s">
        <v>1300</v>
      </c>
      <c r="M208" s="318" t="s">
        <v>1301</v>
      </c>
      <c r="N208" s="318" t="s">
        <v>216</v>
      </c>
      <c r="O208" s="318" t="s">
        <v>216</v>
      </c>
      <c r="P208" s="316">
        <v>44852</v>
      </c>
      <c r="Q208" s="344">
        <v>1751</v>
      </c>
      <c r="R208" s="317" t="s">
        <v>218</v>
      </c>
      <c r="S208" s="337">
        <v>0</v>
      </c>
      <c r="T208" s="317">
        <v>0</v>
      </c>
      <c r="U208" s="317"/>
      <c r="V208" s="317"/>
      <c r="W208" s="317"/>
      <c r="X208" s="320">
        <v>0</v>
      </c>
      <c r="Y208" s="317"/>
      <c r="Z208" s="317"/>
      <c r="AA208" s="317">
        <v>0</v>
      </c>
      <c r="AB208" s="317"/>
      <c r="AC208" s="317"/>
      <c r="AD208" s="317"/>
      <c r="AE208" s="318" t="s">
        <v>220</v>
      </c>
      <c r="AF208" s="321"/>
      <c r="AG208" s="322" t="s">
        <v>1302</v>
      </c>
      <c r="AH208" s="322" t="s">
        <v>216</v>
      </c>
      <c r="AI208" s="322" t="s">
        <v>349</v>
      </c>
      <c r="AJ208" s="322" t="s">
        <v>216</v>
      </c>
      <c r="AK208" s="322" t="s">
        <v>216</v>
      </c>
      <c r="AL208" s="322" t="s">
        <v>216</v>
      </c>
      <c r="AM208" s="322" t="s">
        <v>216</v>
      </c>
      <c r="AN208" s="321"/>
      <c r="AO208" s="321"/>
      <c r="AP208" s="322" t="s">
        <v>216</v>
      </c>
      <c r="AQ208" s="322" t="s">
        <v>216</v>
      </c>
      <c r="AR208" s="322" t="s">
        <v>216</v>
      </c>
    </row>
    <row r="209" spans="1:44" ht="15.75" customHeight="1" x14ac:dyDescent="0.25">
      <c r="A209" s="316">
        <v>44770</v>
      </c>
      <c r="B209" s="317" t="s">
        <v>216</v>
      </c>
      <c r="C209" s="317" t="s">
        <v>1303</v>
      </c>
      <c r="D209" s="317" t="s">
        <v>236</v>
      </c>
      <c r="E209" s="317" t="s">
        <v>1304</v>
      </c>
      <c r="F209" s="317" t="s">
        <v>1305</v>
      </c>
      <c r="G209" s="317" t="s">
        <v>209</v>
      </c>
      <c r="H209" s="317" t="s">
        <v>1306</v>
      </c>
      <c r="I209" s="316">
        <v>44775</v>
      </c>
      <c r="J209" s="318" t="s">
        <v>251</v>
      </c>
      <c r="K209" s="318" t="s">
        <v>1307</v>
      </c>
      <c r="L209" s="318" t="s">
        <v>216</v>
      </c>
      <c r="M209" s="318" t="s">
        <v>216</v>
      </c>
      <c r="N209" s="318" t="s">
        <v>216</v>
      </c>
      <c r="O209" s="318" t="s">
        <v>216</v>
      </c>
      <c r="P209" s="316">
        <v>44777</v>
      </c>
      <c r="Q209" s="331">
        <v>2540</v>
      </c>
      <c r="R209" s="317" t="s">
        <v>218</v>
      </c>
      <c r="S209" s="337">
        <v>0</v>
      </c>
      <c r="T209" s="317">
        <v>0</v>
      </c>
      <c r="U209" s="317"/>
      <c r="V209" s="317"/>
      <c r="W209" s="317"/>
      <c r="X209" s="320">
        <v>0</v>
      </c>
      <c r="Y209" s="317"/>
      <c r="Z209" s="317"/>
      <c r="AA209" s="317">
        <v>0</v>
      </c>
      <c r="AB209" s="317"/>
      <c r="AC209" s="317"/>
      <c r="AD209" s="317"/>
      <c r="AE209" s="318" t="s">
        <v>220</v>
      </c>
      <c r="AF209" s="321"/>
      <c r="AG209" s="322" t="s">
        <v>216</v>
      </c>
      <c r="AH209" s="322" t="s">
        <v>216</v>
      </c>
      <c r="AI209" s="322" t="s">
        <v>244</v>
      </c>
      <c r="AJ209" s="322" t="s">
        <v>216</v>
      </c>
      <c r="AK209" s="322" t="s">
        <v>216</v>
      </c>
      <c r="AL209" s="322" t="s">
        <v>216</v>
      </c>
      <c r="AM209" s="322" t="s">
        <v>216</v>
      </c>
      <c r="AN209" s="321"/>
      <c r="AO209" s="321"/>
      <c r="AP209" s="322" t="s">
        <v>216</v>
      </c>
      <c r="AQ209" s="322" t="s">
        <v>216</v>
      </c>
      <c r="AR209" s="322" t="s">
        <v>216</v>
      </c>
    </row>
    <row r="210" spans="1:44" ht="15.75" customHeight="1" x14ac:dyDescent="0.25">
      <c r="A210" s="316">
        <v>44914</v>
      </c>
      <c r="B210" s="317" t="s">
        <v>216</v>
      </c>
      <c r="C210" s="317" t="s">
        <v>1308</v>
      </c>
      <c r="D210" s="317" t="s">
        <v>206</v>
      </c>
      <c r="E210" s="317" t="s">
        <v>345</v>
      </c>
      <c r="F210" s="317" t="s">
        <v>346</v>
      </c>
      <c r="G210" s="317" t="s">
        <v>209</v>
      </c>
      <c r="H210" s="317" t="s">
        <v>1309</v>
      </c>
      <c r="I210" s="316">
        <v>44937</v>
      </c>
      <c r="J210" s="318" t="s">
        <v>240</v>
      </c>
      <c r="K210" s="318" t="s">
        <v>241</v>
      </c>
      <c r="L210" s="318" t="s">
        <v>240</v>
      </c>
      <c r="M210" s="318" t="s">
        <v>1310</v>
      </c>
      <c r="N210" s="318" t="s">
        <v>216</v>
      </c>
      <c r="O210" s="318" t="s">
        <v>216</v>
      </c>
      <c r="P210" s="316">
        <v>44938</v>
      </c>
      <c r="Q210" s="343">
        <v>2270</v>
      </c>
      <c r="R210" s="317" t="s">
        <v>218</v>
      </c>
      <c r="S210" s="337">
        <v>0</v>
      </c>
      <c r="T210" s="317">
        <v>0</v>
      </c>
      <c r="U210" s="317"/>
      <c r="V210" s="317"/>
      <c r="W210" s="317"/>
      <c r="X210" s="320">
        <v>0</v>
      </c>
      <c r="Y210" s="317"/>
      <c r="Z210" s="317"/>
      <c r="AA210" s="317">
        <v>0</v>
      </c>
      <c r="AB210" s="317"/>
      <c r="AC210" s="317"/>
      <c r="AD210" s="317"/>
      <c r="AE210" s="318" t="s">
        <v>220</v>
      </c>
      <c r="AF210" s="321"/>
      <c r="AG210" s="322" t="s">
        <v>1311</v>
      </c>
      <c r="AH210" s="322" t="s">
        <v>216</v>
      </c>
      <c r="AI210" s="322" t="s">
        <v>349</v>
      </c>
      <c r="AJ210" s="322" t="s">
        <v>216</v>
      </c>
      <c r="AK210" s="322" t="s">
        <v>216</v>
      </c>
      <c r="AL210" s="322" t="s">
        <v>216</v>
      </c>
      <c r="AM210" s="322" t="s">
        <v>216</v>
      </c>
      <c r="AN210" s="321"/>
      <c r="AO210" s="321"/>
      <c r="AP210" s="322" t="s">
        <v>216</v>
      </c>
      <c r="AQ210" s="322" t="s">
        <v>216</v>
      </c>
      <c r="AR210" s="322" t="s">
        <v>216</v>
      </c>
    </row>
    <row r="211" spans="1:44" ht="15.75" customHeight="1" x14ac:dyDescent="0.25">
      <c r="A211" s="316">
        <v>44854</v>
      </c>
      <c r="B211" s="317" t="s">
        <v>1312</v>
      </c>
      <c r="C211" s="317" t="s">
        <v>1313</v>
      </c>
      <c r="D211" s="317" t="s">
        <v>206</v>
      </c>
      <c r="E211" s="317" t="s">
        <v>1314</v>
      </c>
      <c r="F211" s="317" t="s">
        <v>1315</v>
      </c>
      <c r="G211" s="317" t="s">
        <v>209</v>
      </c>
      <c r="H211" s="317" t="s">
        <v>1316</v>
      </c>
      <c r="I211" s="316">
        <v>44856</v>
      </c>
      <c r="J211" s="318" t="s">
        <v>251</v>
      </c>
      <c r="K211" s="318" t="s">
        <v>1317</v>
      </c>
      <c r="L211" s="318" t="s">
        <v>251</v>
      </c>
      <c r="M211" s="318" t="s">
        <v>577</v>
      </c>
      <c r="N211" s="318" t="s">
        <v>216</v>
      </c>
      <c r="O211" s="318" t="s">
        <v>216</v>
      </c>
      <c r="P211" s="316">
        <v>44858</v>
      </c>
      <c r="Q211" s="343">
        <v>2320</v>
      </c>
      <c r="R211" s="317" t="s">
        <v>218</v>
      </c>
      <c r="S211" s="337">
        <v>0</v>
      </c>
      <c r="T211" s="317">
        <v>0</v>
      </c>
      <c r="U211" s="317"/>
      <c r="V211" s="317"/>
      <c r="W211" s="317"/>
      <c r="X211" s="320">
        <v>0</v>
      </c>
      <c r="Y211" s="317"/>
      <c r="Z211" s="317"/>
      <c r="AA211" s="317">
        <v>0</v>
      </c>
      <c r="AB211" s="317"/>
      <c r="AC211" s="317"/>
      <c r="AD211" s="317"/>
      <c r="AE211" s="318" t="s">
        <v>220</v>
      </c>
      <c r="AF211" s="321"/>
      <c r="AG211" s="322" t="s">
        <v>216</v>
      </c>
      <c r="AH211" s="322" t="s">
        <v>216</v>
      </c>
      <c r="AI211" s="322" t="s">
        <v>349</v>
      </c>
      <c r="AJ211" s="322" t="s">
        <v>216</v>
      </c>
      <c r="AK211" s="322" t="s">
        <v>216</v>
      </c>
      <c r="AL211" s="322" t="s">
        <v>216</v>
      </c>
      <c r="AM211" s="322" t="s">
        <v>216</v>
      </c>
      <c r="AN211" s="321"/>
      <c r="AO211" s="321"/>
      <c r="AP211" s="322" t="s">
        <v>216</v>
      </c>
      <c r="AQ211" s="322" t="s">
        <v>216</v>
      </c>
      <c r="AR211" s="322" t="s">
        <v>216</v>
      </c>
    </row>
    <row r="212" spans="1:44" ht="15.75" customHeight="1" x14ac:dyDescent="0.25">
      <c r="A212" s="316">
        <v>44811</v>
      </c>
      <c r="B212" s="317" t="s">
        <v>1318</v>
      </c>
      <c r="C212" s="317" t="s">
        <v>1319</v>
      </c>
      <c r="D212" s="317" t="s">
        <v>206</v>
      </c>
      <c r="E212" s="317" t="s">
        <v>1320</v>
      </c>
      <c r="F212" s="317" t="s">
        <v>1321</v>
      </c>
      <c r="G212" s="317" t="s">
        <v>209</v>
      </c>
      <c r="H212" s="317" t="s">
        <v>1322</v>
      </c>
      <c r="I212" s="316">
        <v>44818</v>
      </c>
      <c r="J212" s="318" t="s">
        <v>213</v>
      </c>
      <c r="K212" s="318" t="s">
        <v>1323</v>
      </c>
      <c r="L212" s="318" t="s">
        <v>216</v>
      </c>
      <c r="M212" s="318" t="s">
        <v>216</v>
      </c>
      <c r="N212" s="318" t="s">
        <v>216</v>
      </c>
      <c r="O212" s="318" t="s">
        <v>216</v>
      </c>
      <c r="P212" s="316">
        <v>44820</v>
      </c>
      <c r="Q212" s="344">
        <v>2200</v>
      </c>
      <c r="R212" s="317" t="s">
        <v>218</v>
      </c>
      <c r="S212" s="337">
        <v>0</v>
      </c>
      <c r="T212" s="317">
        <v>0</v>
      </c>
      <c r="U212" s="317"/>
      <c r="V212" s="317"/>
      <c r="W212" s="317"/>
      <c r="X212" s="320">
        <v>0</v>
      </c>
      <c r="Y212" s="317"/>
      <c r="Z212" s="317"/>
      <c r="AA212" s="317">
        <v>0</v>
      </c>
      <c r="AB212" s="317"/>
      <c r="AC212" s="317"/>
      <c r="AD212" s="317"/>
      <c r="AE212" s="318" t="s">
        <v>220</v>
      </c>
      <c r="AF212" s="321"/>
      <c r="AG212" s="322" t="s">
        <v>216</v>
      </c>
      <c r="AH212" s="322" t="s">
        <v>216</v>
      </c>
      <c r="AI212" s="322" t="s">
        <v>349</v>
      </c>
      <c r="AJ212" s="322" t="s">
        <v>216</v>
      </c>
      <c r="AK212" s="322" t="s">
        <v>216</v>
      </c>
      <c r="AL212" s="322" t="s">
        <v>216</v>
      </c>
      <c r="AM212" s="322" t="s">
        <v>216</v>
      </c>
      <c r="AN212" s="321"/>
      <c r="AO212" s="321"/>
      <c r="AP212" s="322" t="s">
        <v>216</v>
      </c>
      <c r="AQ212" s="322" t="s">
        <v>216</v>
      </c>
      <c r="AR212" s="322" t="s">
        <v>216</v>
      </c>
    </row>
    <row r="213" spans="1:44" ht="15.75" customHeight="1" x14ac:dyDescent="0.25">
      <c r="A213" s="316">
        <v>44813</v>
      </c>
      <c r="B213" s="317" t="s">
        <v>216</v>
      </c>
      <c r="C213" s="317" t="s">
        <v>1324</v>
      </c>
      <c r="D213" s="317" t="s">
        <v>236</v>
      </c>
      <c r="E213" s="317" t="s">
        <v>1325</v>
      </c>
      <c r="F213" s="317" t="s">
        <v>1326</v>
      </c>
      <c r="G213" s="317" t="s">
        <v>209</v>
      </c>
      <c r="H213" s="317" t="s">
        <v>1327</v>
      </c>
      <c r="I213" s="316">
        <v>44834</v>
      </c>
      <c r="J213" s="318" t="s">
        <v>251</v>
      </c>
      <c r="K213" s="318" t="s">
        <v>832</v>
      </c>
      <c r="L213" s="318" t="s">
        <v>251</v>
      </c>
      <c r="M213" s="318" t="s">
        <v>1328</v>
      </c>
      <c r="N213" s="318" t="s">
        <v>216</v>
      </c>
      <c r="O213" s="318" t="s">
        <v>216</v>
      </c>
      <c r="P213" s="316">
        <v>44833</v>
      </c>
      <c r="Q213" s="331">
        <v>2650</v>
      </c>
      <c r="R213" s="317" t="s">
        <v>218</v>
      </c>
      <c r="S213" s="337">
        <v>0</v>
      </c>
      <c r="T213" s="317">
        <v>0</v>
      </c>
      <c r="U213" s="317"/>
      <c r="V213" s="317"/>
      <c r="W213" s="317"/>
      <c r="X213" s="320">
        <v>0</v>
      </c>
      <c r="Y213" s="317"/>
      <c r="Z213" s="317"/>
      <c r="AA213" s="317">
        <v>0</v>
      </c>
      <c r="AB213" s="317"/>
      <c r="AC213" s="317"/>
      <c r="AD213" s="317"/>
      <c r="AE213" s="318" t="s">
        <v>220</v>
      </c>
      <c r="AF213" s="321"/>
      <c r="AG213" s="322" t="s">
        <v>216</v>
      </c>
      <c r="AH213" s="322" t="s">
        <v>216</v>
      </c>
      <c r="AI213" s="322" t="s">
        <v>244</v>
      </c>
      <c r="AJ213" s="322" t="s">
        <v>216</v>
      </c>
      <c r="AK213" s="322" t="s">
        <v>216</v>
      </c>
      <c r="AL213" s="322" t="s">
        <v>216</v>
      </c>
      <c r="AM213" s="322" t="s">
        <v>216</v>
      </c>
      <c r="AN213" s="321"/>
      <c r="AO213" s="321"/>
      <c r="AP213" s="322" t="s">
        <v>216</v>
      </c>
      <c r="AQ213" s="322" t="s">
        <v>216</v>
      </c>
      <c r="AR213" s="322" t="s">
        <v>216</v>
      </c>
    </row>
    <row r="214" spans="1:44" ht="15.75" customHeight="1" x14ac:dyDescent="0.25">
      <c r="A214" s="316">
        <v>44969</v>
      </c>
      <c r="B214" s="317" t="s">
        <v>216</v>
      </c>
      <c r="C214" s="317" t="s">
        <v>1329</v>
      </c>
      <c r="D214" s="317" t="s">
        <v>236</v>
      </c>
      <c r="E214" s="317" t="s">
        <v>1330</v>
      </c>
      <c r="F214" s="317" t="s">
        <v>1331</v>
      </c>
      <c r="G214" s="317" t="s">
        <v>209</v>
      </c>
      <c r="H214" s="317" t="s">
        <v>1332</v>
      </c>
      <c r="I214" s="316">
        <v>44981</v>
      </c>
      <c r="J214" s="318" t="s">
        <v>211</v>
      </c>
      <c r="K214" s="318" t="s">
        <v>1333</v>
      </c>
      <c r="L214" s="318" t="s">
        <v>251</v>
      </c>
      <c r="M214" s="318" t="s">
        <v>795</v>
      </c>
      <c r="N214" s="318" t="s">
        <v>216</v>
      </c>
      <c r="O214" s="318" t="s">
        <v>216</v>
      </c>
      <c r="P214" s="316">
        <v>44971</v>
      </c>
      <c r="Q214" s="331">
        <v>2840</v>
      </c>
      <c r="R214" s="317" t="s">
        <v>218</v>
      </c>
      <c r="S214" s="337">
        <v>0</v>
      </c>
      <c r="T214" s="317">
        <v>0</v>
      </c>
      <c r="U214" s="317"/>
      <c r="V214" s="317"/>
      <c r="W214" s="317"/>
      <c r="X214" s="320">
        <v>0</v>
      </c>
      <c r="Y214" s="317"/>
      <c r="Z214" s="317"/>
      <c r="AA214" s="317">
        <v>0</v>
      </c>
      <c r="AB214" s="317"/>
      <c r="AC214" s="317"/>
      <c r="AD214" s="317"/>
      <c r="AE214" s="318" t="s">
        <v>220</v>
      </c>
      <c r="AF214" s="321"/>
      <c r="AG214" s="322" t="s">
        <v>216</v>
      </c>
      <c r="AH214" s="322" t="s">
        <v>216</v>
      </c>
      <c r="AI214" s="322" t="s">
        <v>244</v>
      </c>
      <c r="AJ214" s="322" t="s">
        <v>216</v>
      </c>
      <c r="AK214" s="322" t="s">
        <v>216</v>
      </c>
      <c r="AL214" s="322" t="s">
        <v>216</v>
      </c>
      <c r="AM214" s="322" t="s">
        <v>216</v>
      </c>
      <c r="AN214" s="321"/>
      <c r="AO214" s="321"/>
      <c r="AP214" s="322" t="s">
        <v>216</v>
      </c>
      <c r="AQ214" s="322" t="s">
        <v>216</v>
      </c>
      <c r="AR214" s="322" t="s">
        <v>216</v>
      </c>
    </row>
    <row r="215" spans="1:44" ht="15.75" customHeight="1" x14ac:dyDescent="0.25">
      <c r="A215" s="316">
        <v>44918</v>
      </c>
      <c r="B215" s="317" t="s">
        <v>216</v>
      </c>
      <c r="C215" s="317" t="s">
        <v>1334</v>
      </c>
      <c r="D215" s="317" t="s">
        <v>236</v>
      </c>
      <c r="E215" s="317" t="s">
        <v>308</v>
      </c>
      <c r="F215" s="317" t="s">
        <v>1335</v>
      </c>
      <c r="G215" s="317" t="s">
        <v>209</v>
      </c>
      <c r="H215" s="317" t="s">
        <v>1336</v>
      </c>
      <c r="I215" s="316">
        <v>44986</v>
      </c>
      <c r="J215" s="318" t="s">
        <v>229</v>
      </c>
      <c r="K215" s="318" t="s">
        <v>1337</v>
      </c>
      <c r="L215" s="318" t="s">
        <v>216</v>
      </c>
      <c r="M215" s="318" t="s">
        <v>216</v>
      </c>
      <c r="N215" s="318" t="s">
        <v>216</v>
      </c>
      <c r="O215" s="318" t="s">
        <v>216</v>
      </c>
      <c r="P215" s="316">
        <v>44949</v>
      </c>
      <c r="Q215" s="331">
        <v>2640</v>
      </c>
      <c r="R215" s="317" t="s">
        <v>218</v>
      </c>
      <c r="S215" s="337">
        <v>0</v>
      </c>
      <c r="T215" s="317">
        <v>0</v>
      </c>
      <c r="U215" s="317"/>
      <c r="V215" s="317"/>
      <c r="W215" s="317"/>
      <c r="X215" s="320">
        <v>0</v>
      </c>
      <c r="Y215" s="317"/>
      <c r="Z215" s="317"/>
      <c r="AA215" s="317">
        <v>0</v>
      </c>
      <c r="AB215" s="317"/>
      <c r="AC215" s="317"/>
      <c r="AD215" s="317"/>
      <c r="AE215" s="318" t="s">
        <v>220</v>
      </c>
      <c r="AF215" s="321"/>
      <c r="AG215" s="322" t="s">
        <v>216</v>
      </c>
      <c r="AH215" s="322" t="s">
        <v>216</v>
      </c>
      <c r="AI215" s="322" t="s">
        <v>244</v>
      </c>
      <c r="AJ215" s="322" t="s">
        <v>216</v>
      </c>
      <c r="AK215" s="322" t="s">
        <v>216</v>
      </c>
      <c r="AL215" s="322" t="s">
        <v>216</v>
      </c>
      <c r="AM215" s="322" t="s">
        <v>216</v>
      </c>
      <c r="AN215" s="321"/>
      <c r="AO215" s="321"/>
      <c r="AP215" s="322" t="s">
        <v>216</v>
      </c>
      <c r="AQ215" s="322" t="s">
        <v>216</v>
      </c>
      <c r="AR215" s="322" t="s">
        <v>216</v>
      </c>
    </row>
    <row r="216" spans="1:44" ht="15.75" customHeight="1" x14ac:dyDescent="0.25">
      <c r="A216" s="316">
        <v>44785</v>
      </c>
      <c r="B216" s="317" t="s">
        <v>216</v>
      </c>
      <c r="C216" s="317" t="s">
        <v>1338</v>
      </c>
      <c r="D216" s="317" t="s">
        <v>236</v>
      </c>
      <c r="E216" s="317" t="s">
        <v>1339</v>
      </c>
      <c r="F216" s="317" t="s">
        <v>1340</v>
      </c>
      <c r="G216" s="317" t="s">
        <v>209</v>
      </c>
      <c r="H216" s="317" t="s">
        <v>1341</v>
      </c>
      <c r="I216" s="316">
        <v>44790</v>
      </c>
      <c r="J216" s="318" t="s">
        <v>229</v>
      </c>
      <c r="K216" s="318" t="s">
        <v>1342</v>
      </c>
      <c r="L216" s="318" t="s">
        <v>216</v>
      </c>
      <c r="M216" s="318" t="s">
        <v>216</v>
      </c>
      <c r="N216" s="318" t="s">
        <v>216</v>
      </c>
      <c r="O216" s="318" t="s">
        <v>216</v>
      </c>
      <c r="P216" s="316">
        <v>44790</v>
      </c>
      <c r="Q216" s="331">
        <v>3300</v>
      </c>
      <c r="R216" s="317" t="s">
        <v>255</v>
      </c>
      <c r="S216" s="337">
        <v>0</v>
      </c>
      <c r="T216" s="317">
        <v>0</v>
      </c>
      <c r="U216" s="317"/>
      <c r="V216" s="317"/>
      <c r="W216" s="317"/>
      <c r="X216" s="320">
        <v>0</v>
      </c>
      <c r="Y216" s="317"/>
      <c r="Z216" s="317"/>
      <c r="AA216" s="317">
        <v>0</v>
      </c>
      <c r="AB216" s="317"/>
      <c r="AC216" s="317"/>
      <c r="AD216" s="317"/>
      <c r="AE216" s="318" t="s">
        <v>220</v>
      </c>
      <c r="AF216" s="321"/>
      <c r="AG216" s="322" t="s">
        <v>216</v>
      </c>
      <c r="AH216" s="322" t="s">
        <v>216</v>
      </c>
      <c r="AI216" s="322" t="s">
        <v>949</v>
      </c>
      <c r="AJ216" s="322" t="s">
        <v>216</v>
      </c>
      <c r="AK216" s="322" t="s">
        <v>216</v>
      </c>
      <c r="AL216" s="322" t="s">
        <v>216</v>
      </c>
      <c r="AM216" s="322" t="s">
        <v>216</v>
      </c>
      <c r="AN216" s="321"/>
      <c r="AO216" s="321"/>
      <c r="AP216" s="322" t="s">
        <v>216</v>
      </c>
      <c r="AQ216" s="322" t="s">
        <v>216</v>
      </c>
      <c r="AR216" s="322" t="s">
        <v>216</v>
      </c>
    </row>
    <row r="217" spans="1:44" ht="15.75" customHeight="1" x14ac:dyDescent="0.25">
      <c r="A217" s="316">
        <v>44657</v>
      </c>
      <c r="B217" s="317" t="s">
        <v>216</v>
      </c>
      <c r="C217" s="317" t="s">
        <v>1343</v>
      </c>
      <c r="D217" s="317" t="s">
        <v>274</v>
      </c>
      <c r="E217" s="317" t="s">
        <v>1125</v>
      </c>
      <c r="F217" s="317" t="s">
        <v>1126</v>
      </c>
      <c r="G217" s="317" t="s">
        <v>209</v>
      </c>
      <c r="H217" s="317" t="s">
        <v>1344</v>
      </c>
      <c r="I217" s="316">
        <v>44709</v>
      </c>
      <c r="J217" s="318" t="s">
        <v>251</v>
      </c>
      <c r="K217" s="318" t="s">
        <v>1345</v>
      </c>
      <c r="L217" s="318" t="s">
        <v>251</v>
      </c>
      <c r="M217" s="318" t="s">
        <v>1346</v>
      </c>
      <c r="N217" s="318" t="s">
        <v>216</v>
      </c>
      <c r="O217" s="318" t="s">
        <v>216</v>
      </c>
      <c r="P217" s="316">
        <v>44657</v>
      </c>
      <c r="Q217" s="331">
        <v>2390</v>
      </c>
      <c r="R217" s="317" t="s">
        <v>218</v>
      </c>
      <c r="S217" s="337">
        <v>0</v>
      </c>
      <c r="T217" s="317">
        <v>0</v>
      </c>
      <c r="U217" s="317"/>
      <c r="V217" s="317"/>
      <c r="W217" s="317"/>
      <c r="X217" s="320">
        <v>0</v>
      </c>
      <c r="Y217" s="317"/>
      <c r="Z217" s="317"/>
      <c r="AA217" s="317">
        <v>0</v>
      </c>
      <c r="AB217" s="317"/>
      <c r="AC217" s="317"/>
      <c r="AD217" s="317"/>
      <c r="AE217" s="318" t="s">
        <v>220</v>
      </c>
      <c r="AF217" s="321">
        <v>44657</v>
      </c>
      <c r="AG217" s="322" t="s">
        <v>216</v>
      </c>
      <c r="AH217" s="322" t="s">
        <v>216</v>
      </c>
      <c r="AI217" s="322" t="s">
        <v>278</v>
      </c>
      <c r="AJ217" s="322" t="s">
        <v>216</v>
      </c>
      <c r="AK217" s="322" t="s">
        <v>216</v>
      </c>
      <c r="AL217" s="322" t="s">
        <v>216</v>
      </c>
      <c r="AM217" s="322" t="s">
        <v>216</v>
      </c>
      <c r="AN217" s="321"/>
      <c r="AO217" s="321"/>
      <c r="AP217" s="322" t="s">
        <v>216</v>
      </c>
      <c r="AQ217" s="322" t="s">
        <v>216</v>
      </c>
      <c r="AR217" s="322" t="s">
        <v>216</v>
      </c>
    </row>
    <row r="218" spans="1:44" ht="15.75" customHeight="1" x14ac:dyDescent="0.25">
      <c r="A218" s="316">
        <v>44808</v>
      </c>
      <c r="B218" s="317" t="s">
        <v>216</v>
      </c>
      <c r="C218" s="317" t="s">
        <v>1347</v>
      </c>
      <c r="D218" s="317" t="s">
        <v>236</v>
      </c>
      <c r="E218" s="317" t="s">
        <v>1348</v>
      </c>
      <c r="F218" s="317" t="s">
        <v>321</v>
      </c>
      <c r="G218" s="317" t="s">
        <v>209</v>
      </c>
      <c r="H218" s="317" t="s">
        <v>1349</v>
      </c>
      <c r="I218" s="316">
        <v>44825</v>
      </c>
      <c r="J218" s="318" t="s">
        <v>251</v>
      </c>
      <c r="K218" s="318" t="s">
        <v>1350</v>
      </c>
      <c r="L218" s="318" t="s">
        <v>216</v>
      </c>
      <c r="M218" s="318" t="s">
        <v>216</v>
      </c>
      <c r="N218" s="318" t="s">
        <v>216</v>
      </c>
      <c r="O218" s="318" t="s">
        <v>216</v>
      </c>
      <c r="P218" s="316">
        <v>44810</v>
      </c>
      <c r="Q218" s="331">
        <v>3440</v>
      </c>
      <c r="R218" s="317" t="s">
        <v>218</v>
      </c>
      <c r="S218" s="337">
        <v>0</v>
      </c>
      <c r="T218" s="317">
        <v>0</v>
      </c>
      <c r="U218" s="317"/>
      <c r="V218" s="317"/>
      <c r="W218" s="317"/>
      <c r="X218" s="320">
        <v>0</v>
      </c>
      <c r="Y218" s="317"/>
      <c r="Z218" s="317"/>
      <c r="AA218" s="317">
        <v>0</v>
      </c>
      <c r="AB218" s="317"/>
      <c r="AC218" s="317"/>
      <c r="AD218" s="317"/>
      <c r="AE218" s="318" t="s">
        <v>220</v>
      </c>
      <c r="AF218" s="321"/>
      <c r="AG218" s="322" t="s">
        <v>216</v>
      </c>
      <c r="AH218" s="322" t="s">
        <v>216</v>
      </c>
      <c r="AI218" s="322" t="s">
        <v>244</v>
      </c>
      <c r="AJ218" s="322" t="s">
        <v>216</v>
      </c>
      <c r="AK218" s="322" t="s">
        <v>216</v>
      </c>
      <c r="AL218" s="322" t="s">
        <v>216</v>
      </c>
      <c r="AM218" s="322" t="s">
        <v>216</v>
      </c>
      <c r="AN218" s="321"/>
      <c r="AO218" s="321"/>
      <c r="AP218" s="322" t="s">
        <v>216</v>
      </c>
      <c r="AQ218" s="322" t="s">
        <v>216</v>
      </c>
      <c r="AR218" s="322" t="s">
        <v>216</v>
      </c>
    </row>
    <row r="219" spans="1:44" ht="15.75" customHeight="1" x14ac:dyDescent="0.25">
      <c r="A219" s="316">
        <v>44838</v>
      </c>
      <c r="B219" s="317" t="s">
        <v>1351</v>
      </c>
      <c r="C219" s="317" t="s">
        <v>1352</v>
      </c>
      <c r="D219" s="317" t="s">
        <v>247</v>
      </c>
      <c r="E219" s="317" t="s">
        <v>1353</v>
      </c>
      <c r="F219" s="317" t="s">
        <v>1354</v>
      </c>
      <c r="G219" s="317" t="s">
        <v>209</v>
      </c>
      <c r="H219" s="317" t="s">
        <v>1355</v>
      </c>
      <c r="I219" s="316">
        <v>44845</v>
      </c>
      <c r="J219" s="318" t="s">
        <v>251</v>
      </c>
      <c r="K219" s="318" t="s">
        <v>572</v>
      </c>
      <c r="L219" s="318" t="s">
        <v>211</v>
      </c>
      <c r="M219" s="318" t="s">
        <v>1356</v>
      </c>
      <c r="N219" s="318" t="s">
        <v>216</v>
      </c>
      <c r="O219" s="318" t="s">
        <v>216</v>
      </c>
      <c r="P219" s="316">
        <v>44838</v>
      </c>
      <c r="Q219" s="331">
        <v>4000</v>
      </c>
      <c r="R219" s="317" t="s">
        <v>255</v>
      </c>
      <c r="S219" s="337">
        <v>0</v>
      </c>
      <c r="T219" s="317">
        <v>0</v>
      </c>
      <c r="U219" s="317"/>
      <c r="V219" s="317"/>
      <c r="W219" s="317"/>
      <c r="X219" s="320">
        <v>0</v>
      </c>
      <c r="Y219" s="317"/>
      <c r="Z219" s="317"/>
      <c r="AA219" s="317">
        <v>0</v>
      </c>
      <c r="AB219" s="317"/>
      <c r="AC219" s="317"/>
      <c r="AD219" s="317"/>
      <c r="AE219" s="318" t="s">
        <v>220</v>
      </c>
      <c r="AF219" s="321"/>
      <c r="AG219" s="322" t="s">
        <v>216</v>
      </c>
      <c r="AH219" s="322" t="s">
        <v>216</v>
      </c>
      <c r="AI219" s="322" t="s">
        <v>256</v>
      </c>
      <c r="AJ219" s="322" t="s">
        <v>216</v>
      </c>
      <c r="AK219" s="322" t="s">
        <v>216</v>
      </c>
      <c r="AL219" s="322" t="s">
        <v>216</v>
      </c>
      <c r="AM219" s="322" t="s">
        <v>216</v>
      </c>
      <c r="AN219" s="321"/>
      <c r="AO219" s="321"/>
      <c r="AP219" s="322" t="s">
        <v>216</v>
      </c>
      <c r="AQ219" s="322" t="s">
        <v>216</v>
      </c>
      <c r="AR219" s="322" t="s">
        <v>216</v>
      </c>
    </row>
    <row r="220" spans="1:44" ht="15.75" customHeight="1" x14ac:dyDescent="0.25">
      <c r="A220" s="316">
        <v>44911</v>
      </c>
      <c r="B220" s="317" t="s">
        <v>216</v>
      </c>
      <c r="C220" s="317" t="s">
        <v>1357</v>
      </c>
      <c r="D220" s="317" t="s">
        <v>274</v>
      </c>
      <c r="E220" s="317" t="s">
        <v>1358</v>
      </c>
      <c r="F220" s="317" t="s">
        <v>1359</v>
      </c>
      <c r="G220" s="317" t="s">
        <v>209</v>
      </c>
      <c r="H220" s="317" t="s">
        <v>1360</v>
      </c>
      <c r="I220" s="316">
        <v>44918</v>
      </c>
      <c r="J220" s="318" t="s">
        <v>251</v>
      </c>
      <c r="K220" s="318" t="s">
        <v>517</v>
      </c>
      <c r="L220" s="318" t="s">
        <v>251</v>
      </c>
      <c r="M220" s="318" t="s">
        <v>866</v>
      </c>
      <c r="N220" s="318" t="s">
        <v>216</v>
      </c>
      <c r="O220" s="318" t="s">
        <v>216</v>
      </c>
      <c r="P220" s="316">
        <v>44911</v>
      </c>
      <c r="Q220" s="331">
        <v>2190</v>
      </c>
      <c r="R220" s="317" t="s">
        <v>407</v>
      </c>
      <c r="S220" s="337">
        <v>0</v>
      </c>
      <c r="T220" s="317">
        <v>0</v>
      </c>
      <c r="U220" s="317"/>
      <c r="V220" s="317"/>
      <c r="W220" s="317"/>
      <c r="X220" s="320">
        <v>0</v>
      </c>
      <c r="Y220" s="317"/>
      <c r="Z220" s="317"/>
      <c r="AA220" s="317">
        <v>0</v>
      </c>
      <c r="AB220" s="317"/>
      <c r="AC220" s="317"/>
      <c r="AD220" s="317"/>
      <c r="AE220" s="318" t="s">
        <v>220</v>
      </c>
      <c r="AF220" s="321"/>
      <c r="AG220" s="322" t="s">
        <v>216</v>
      </c>
      <c r="AH220" s="322" t="s">
        <v>216</v>
      </c>
      <c r="AI220" s="322" t="s">
        <v>278</v>
      </c>
      <c r="AJ220" s="322" t="s">
        <v>216</v>
      </c>
      <c r="AK220" s="322" t="s">
        <v>216</v>
      </c>
      <c r="AL220" s="322" t="s">
        <v>216</v>
      </c>
      <c r="AM220" s="322" t="s">
        <v>216</v>
      </c>
      <c r="AN220" s="321"/>
      <c r="AO220" s="321"/>
      <c r="AP220" s="322" t="s">
        <v>216</v>
      </c>
      <c r="AQ220" s="322" t="s">
        <v>216</v>
      </c>
      <c r="AR220" s="322" t="s">
        <v>216</v>
      </c>
    </row>
    <row r="221" spans="1:44" ht="15.75" customHeight="1" x14ac:dyDescent="0.25">
      <c r="A221" s="316">
        <v>44679</v>
      </c>
      <c r="B221" s="317" t="s">
        <v>1361</v>
      </c>
      <c r="C221" s="317" t="s">
        <v>1362</v>
      </c>
      <c r="D221" s="317" t="s">
        <v>206</v>
      </c>
      <c r="E221" s="317" t="s">
        <v>1296</v>
      </c>
      <c r="F221" s="317" t="s">
        <v>1297</v>
      </c>
      <c r="G221" s="317" t="s">
        <v>209</v>
      </c>
      <c r="H221" s="317" t="s">
        <v>1363</v>
      </c>
      <c r="I221" s="316">
        <v>44703</v>
      </c>
      <c r="J221" s="318" t="s">
        <v>229</v>
      </c>
      <c r="K221" s="318" t="s">
        <v>1364</v>
      </c>
      <c r="L221" s="318" t="s">
        <v>231</v>
      </c>
      <c r="M221" s="318" t="s">
        <v>1275</v>
      </c>
      <c r="N221" s="318" t="s">
        <v>216</v>
      </c>
      <c r="O221" s="318" t="s">
        <v>216</v>
      </c>
      <c r="P221" s="316">
        <v>44607</v>
      </c>
      <c r="Q221" s="344">
        <v>1313</v>
      </c>
      <c r="R221" s="317" t="s">
        <v>218</v>
      </c>
      <c r="S221" s="337">
        <v>0</v>
      </c>
      <c r="T221" s="317">
        <v>0</v>
      </c>
      <c r="U221" s="317"/>
      <c r="V221" s="317"/>
      <c r="W221" s="317"/>
      <c r="X221" s="320">
        <v>0</v>
      </c>
      <c r="Y221" s="317"/>
      <c r="Z221" s="317"/>
      <c r="AA221" s="317">
        <v>0</v>
      </c>
      <c r="AB221" s="317"/>
      <c r="AC221" s="317"/>
      <c r="AD221" s="317"/>
      <c r="AE221" s="318" t="s">
        <v>220</v>
      </c>
      <c r="AF221" s="321"/>
      <c r="AG221" s="322" t="s">
        <v>1365</v>
      </c>
      <c r="AH221" s="322" t="s">
        <v>216</v>
      </c>
      <c r="AI221" s="322" t="s">
        <v>349</v>
      </c>
      <c r="AJ221" s="322" t="s">
        <v>216</v>
      </c>
      <c r="AK221" s="322" t="s">
        <v>216</v>
      </c>
      <c r="AL221" s="322" t="s">
        <v>216</v>
      </c>
      <c r="AM221" s="322" t="s">
        <v>216</v>
      </c>
      <c r="AN221" s="321"/>
      <c r="AO221" s="321"/>
      <c r="AP221" s="322" t="s">
        <v>216</v>
      </c>
      <c r="AQ221" s="322" t="s">
        <v>216</v>
      </c>
      <c r="AR221" s="322" t="s">
        <v>216</v>
      </c>
    </row>
    <row r="222" spans="1:44" ht="15.75" customHeight="1" x14ac:dyDescent="0.25">
      <c r="A222" s="316">
        <v>44790</v>
      </c>
      <c r="B222" s="317" t="s">
        <v>1366</v>
      </c>
      <c r="C222" s="317" t="s">
        <v>1367</v>
      </c>
      <c r="D222" s="317" t="s">
        <v>236</v>
      </c>
      <c r="E222" s="317" t="s">
        <v>1368</v>
      </c>
      <c r="F222" s="317" t="s">
        <v>1369</v>
      </c>
      <c r="G222" s="317" t="s">
        <v>209</v>
      </c>
      <c r="H222" s="317" t="s">
        <v>1370</v>
      </c>
      <c r="I222" s="316">
        <v>44811</v>
      </c>
      <c r="J222" s="318" t="s">
        <v>240</v>
      </c>
      <c r="K222" s="318" t="s">
        <v>1371</v>
      </c>
      <c r="L222" s="318" t="s">
        <v>216</v>
      </c>
      <c r="M222" s="318" t="s">
        <v>216</v>
      </c>
      <c r="N222" s="318" t="s">
        <v>216</v>
      </c>
      <c r="O222" s="318" t="s">
        <v>216</v>
      </c>
      <c r="P222" s="316">
        <v>44804</v>
      </c>
      <c r="Q222" s="343">
        <v>2910</v>
      </c>
      <c r="R222" s="317" t="s">
        <v>218</v>
      </c>
      <c r="S222" s="337">
        <v>0</v>
      </c>
      <c r="T222" s="317">
        <v>0</v>
      </c>
      <c r="U222" s="317"/>
      <c r="V222" s="317"/>
      <c r="W222" s="317"/>
      <c r="X222" s="320">
        <v>0</v>
      </c>
      <c r="Y222" s="317"/>
      <c r="Z222" s="317"/>
      <c r="AA222" s="317">
        <v>0</v>
      </c>
      <c r="AB222" s="317"/>
      <c r="AC222" s="317"/>
      <c r="AD222" s="317"/>
      <c r="AE222" s="318" t="s">
        <v>220</v>
      </c>
      <c r="AF222" s="321"/>
      <c r="AG222" s="322" t="s">
        <v>216</v>
      </c>
      <c r="AH222" s="322" t="s">
        <v>216</v>
      </c>
      <c r="AI222" s="322" t="s">
        <v>244</v>
      </c>
      <c r="AJ222" s="322" t="s">
        <v>216</v>
      </c>
      <c r="AK222" s="322" t="s">
        <v>216</v>
      </c>
      <c r="AL222" s="322" t="s">
        <v>216</v>
      </c>
      <c r="AM222" s="322" t="s">
        <v>216</v>
      </c>
      <c r="AN222" s="321"/>
      <c r="AO222" s="321"/>
      <c r="AP222" s="322" t="s">
        <v>216</v>
      </c>
      <c r="AQ222" s="322" t="s">
        <v>216</v>
      </c>
      <c r="AR222" s="322" t="s">
        <v>216</v>
      </c>
    </row>
    <row r="223" spans="1:44" ht="15.75" customHeight="1" x14ac:dyDescent="0.25">
      <c r="A223" s="316">
        <v>44687</v>
      </c>
      <c r="B223" s="317" t="s">
        <v>216</v>
      </c>
      <c r="C223" s="317" t="s">
        <v>1372</v>
      </c>
      <c r="D223" s="317" t="s">
        <v>331</v>
      </c>
      <c r="E223" s="317" t="s">
        <v>1373</v>
      </c>
      <c r="F223" s="317" t="s">
        <v>1374</v>
      </c>
      <c r="G223" s="317" t="s">
        <v>209</v>
      </c>
      <c r="H223" s="317" t="s">
        <v>1375</v>
      </c>
      <c r="I223" s="316">
        <v>44704</v>
      </c>
      <c r="J223" s="318" t="s">
        <v>271</v>
      </c>
      <c r="K223" s="318" t="s">
        <v>535</v>
      </c>
      <c r="L223" s="318" t="s">
        <v>271</v>
      </c>
      <c r="M223" s="318" t="s">
        <v>536</v>
      </c>
      <c r="N223" s="318" t="s">
        <v>216</v>
      </c>
      <c r="O223" s="318" t="s">
        <v>216</v>
      </c>
      <c r="P223" s="316"/>
      <c r="Q223" s="331">
        <v>2375</v>
      </c>
      <c r="R223" s="317" t="s">
        <v>218</v>
      </c>
      <c r="S223" s="337">
        <v>0</v>
      </c>
      <c r="T223" s="317">
        <v>0</v>
      </c>
      <c r="U223" s="317"/>
      <c r="V223" s="317"/>
      <c r="W223" s="317"/>
      <c r="X223" s="320">
        <v>0</v>
      </c>
      <c r="Y223" s="317"/>
      <c r="Z223" s="317"/>
      <c r="AA223" s="317">
        <v>0</v>
      </c>
      <c r="AB223" s="317"/>
      <c r="AC223" s="317"/>
      <c r="AD223" s="317"/>
      <c r="AE223" s="318" t="s">
        <v>220</v>
      </c>
      <c r="AF223" s="321"/>
      <c r="AG223" s="322" t="s">
        <v>216</v>
      </c>
      <c r="AH223" s="322" t="s">
        <v>216</v>
      </c>
      <c r="AI223" s="322" t="s">
        <v>336</v>
      </c>
      <c r="AJ223" s="322" t="s">
        <v>216</v>
      </c>
      <c r="AK223" s="322" t="s">
        <v>216</v>
      </c>
      <c r="AL223" s="322" t="s">
        <v>216</v>
      </c>
      <c r="AM223" s="322" t="s">
        <v>216</v>
      </c>
      <c r="AN223" s="321"/>
      <c r="AO223" s="321"/>
      <c r="AP223" s="322" t="s">
        <v>216</v>
      </c>
      <c r="AQ223" s="322" t="s">
        <v>216</v>
      </c>
      <c r="AR223" s="322" t="s">
        <v>216</v>
      </c>
    </row>
    <row r="224" spans="1:44" ht="15.75" customHeight="1" x14ac:dyDescent="0.25">
      <c r="A224" s="316">
        <v>44863</v>
      </c>
      <c r="B224" s="317" t="s">
        <v>1376</v>
      </c>
      <c r="C224" s="317" t="s">
        <v>1377</v>
      </c>
      <c r="D224" s="317" t="s">
        <v>206</v>
      </c>
      <c r="E224" s="317" t="s">
        <v>1378</v>
      </c>
      <c r="F224" s="317" t="s">
        <v>1379</v>
      </c>
      <c r="G224" s="317" t="s">
        <v>209</v>
      </c>
      <c r="H224" s="317" t="s">
        <v>1380</v>
      </c>
      <c r="I224" s="316">
        <v>44881</v>
      </c>
      <c r="J224" s="318" t="s">
        <v>251</v>
      </c>
      <c r="K224" s="318" t="s">
        <v>1381</v>
      </c>
      <c r="L224" s="318" t="s">
        <v>216</v>
      </c>
      <c r="M224" s="318" t="s">
        <v>216</v>
      </c>
      <c r="N224" s="318" t="s">
        <v>216</v>
      </c>
      <c r="O224" s="318" t="s">
        <v>216</v>
      </c>
      <c r="P224" s="316"/>
      <c r="Q224" s="343">
        <v>1425</v>
      </c>
      <c r="R224" s="317" t="s">
        <v>218</v>
      </c>
      <c r="S224" s="337">
        <v>0</v>
      </c>
      <c r="T224" s="317">
        <v>0</v>
      </c>
      <c r="U224" s="317"/>
      <c r="V224" s="317"/>
      <c r="W224" s="317"/>
      <c r="X224" s="320">
        <v>0</v>
      </c>
      <c r="Y224" s="317"/>
      <c r="Z224" s="317"/>
      <c r="AA224" s="317">
        <v>0</v>
      </c>
      <c r="AB224" s="317"/>
      <c r="AC224" s="317"/>
      <c r="AD224" s="317"/>
      <c r="AE224" s="318" t="s">
        <v>220</v>
      </c>
      <c r="AF224" s="321"/>
      <c r="AG224" s="322" t="s">
        <v>216</v>
      </c>
      <c r="AH224" s="322" t="s">
        <v>216</v>
      </c>
      <c r="AI224" s="322" t="s">
        <v>221</v>
      </c>
      <c r="AJ224" s="322" t="s">
        <v>216</v>
      </c>
      <c r="AK224" s="322" t="s">
        <v>216</v>
      </c>
      <c r="AL224" s="322" t="s">
        <v>216</v>
      </c>
      <c r="AM224" s="322" t="s">
        <v>216</v>
      </c>
      <c r="AN224" s="321"/>
      <c r="AO224" s="321"/>
      <c r="AP224" s="322" t="s">
        <v>216</v>
      </c>
      <c r="AQ224" s="322" t="s">
        <v>216</v>
      </c>
      <c r="AR224" s="322" t="s">
        <v>216</v>
      </c>
    </row>
    <row r="225" spans="1:44" ht="15.75" customHeight="1" x14ac:dyDescent="0.25">
      <c r="A225" s="316">
        <v>44875</v>
      </c>
      <c r="B225" s="317" t="s">
        <v>1382</v>
      </c>
      <c r="C225" s="317" t="s">
        <v>1383</v>
      </c>
      <c r="D225" s="317" t="s">
        <v>507</v>
      </c>
      <c r="E225" s="317" t="s">
        <v>1384</v>
      </c>
      <c r="F225" s="317" t="s">
        <v>1385</v>
      </c>
      <c r="G225" s="317" t="s">
        <v>209</v>
      </c>
      <c r="H225" s="317" t="s">
        <v>1386</v>
      </c>
      <c r="I225" s="316">
        <v>44875</v>
      </c>
      <c r="J225" s="318" t="s">
        <v>251</v>
      </c>
      <c r="K225" s="318" t="s">
        <v>468</v>
      </c>
      <c r="L225" s="318" t="s">
        <v>216</v>
      </c>
      <c r="M225" s="318" t="s">
        <v>216</v>
      </c>
      <c r="N225" s="318" t="s">
        <v>216</v>
      </c>
      <c r="O225" s="318" t="s">
        <v>216</v>
      </c>
      <c r="P225" s="316"/>
      <c r="Q225" s="331">
        <v>2500</v>
      </c>
      <c r="R225" s="317" t="s">
        <v>218</v>
      </c>
      <c r="S225" s="337">
        <v>0</v>
      </c>
      <c r="T225" s="317">
        <v>0</v>
      </c>
      <c r="U225" s="317"/>
      <c r="V225" s="317"/>
      <c r="W225" s="317"/>
      <c r="X225" s="320">
        <v>0</v>
      </c>
      <c r="Y225" s="317"/>
      <c r="Z225" s="317"/>
      <c r="AA225" s="317">
        <v>0</v>
      </c>
      <c r="AB225" s="317"/>
      <c r="AC225" s="317"/>
      <c r="AD225" s="317"/>
      <c r="AE225" s="318" t="s">
        <v>220</v>
      </c>
      <c r="AF225" s="321"/>
      <c r="AG225" s="322" t="s">
        <v>216</v>
      </c>
      <c r="AH225" s="322" t="s">
        <v>216</v>
      </c>
      <c r="AI225" s="322" t="s">
        <v>512</v>
      </c>
      <c r="AJ225" s="322" t="s">
        <v>216</v>
      </c>
      <c r="AK225" s="322" t="s">
        <v>216</v>
      </c>
      <c r="AL225" s="322" t="s">
        <v>216</v>
      </c>
      <c r="AM225" s="322" t="s">
        <v>216</v>
      </c>
      <c r="AN225" s="321"/>
      <c r="AO225" s="321"/>
      <c r="AP225" s="322" t="s">
        <v>216</v>
      </c>
      <c r="AQ225" s="322" t="s">
        <v>216</v>
      </c>
      <c r="AR225" s="322" t="s">
        <v>216</v>
      </c>
    </row>
    <row r="226" spans="1:44" ht="15.75" hidden="1" customHeight="1" x14ac:dyDescent="0.25">
      <c r="A226" s="301">
        <v>45041</v>
      </c>
      <c r="B226" s="285" t="s">
        <v>216</v>
      </c>
      <c r="C226" s="285" t="s">
        <v>1387</v>
      </c>
      <c r="D226" s="286" t="s">
        <v>236</v>
      </c>
      <c r="E226" s="286" t="s">
        <v>1388</v>
      </c>
      <c r="F226" s="286" t="s">
        <v>1389</v>
      </c>
      <c r="G226" s="286" t="s">
        <v>209</v>
      </c>
      <c r="H226" s="285" t="s">
        <v>1390</v>
      </c>
      <c r="I226" s="296">
        <v>45050</v>
      </c>
      <c r="J226" s="291" t="s">
        <v>251</v>
      </c>
      <c r="K226" s="291" t="s">
        <v>485</v>
      </c>
      <c r="L226" s="291" t="s">
        <v>216</v>
      </c>
      <c r="M226" s="291" t="s">
        <v>216</v>
      </c>
      <c r="N226" s="291" t="s">
        <v>216</v>
      </c>
      <c r="O226" s="291" t="s">
        <v>216</v>
      </c>
      <c r="P226" s="296">
        <v>45051</v>
      </c>
      <c r="Q226" s="326">
        <v>2570</v>
      </c>
      <c r="R226" s="286" t="s">
        <v>218</v>
      </c>
      <c r="S226" s="287">
        <v>0</v>
      </c>
      <c r="T226" s="288">
        <v>0</v>
      </c>
      <c r="U226" s="289"/>
      <c r="V226" s="289"/>
      <c r="W226" s="289"/>
      <c r="X226" s="292">
        <v>0</v>
      </c>
      <c r="Y226" s="290"/>
      <c r="Z226" s="290"/>
      <c r="AA226" s="288">
        <v>0</v>
      </c>
      <c r="AB226" s="288"/>
      <c r="AC226" s="289"/>
      <c r="AD226" s="289"/>
      <c r="AE226" s="291" t="s">
        <v>220</v>
      </c>
      <c r="AF226" s="293"/>
      <c r="AG226" s="90" t="s">
        <v>216</v>
      </c>
      <c r="AH226" s="90" t="s">
        <v>216</v>
      </c>
      <c r="AI226" s="90" t="s">
        <v>286</v>
      </c>
      <c r="AJ226" s="90" t="s">
        <v>216</v>
      </c>
      <c r="AK226" s="90" t="s">
        <v>216</v>
      </c>
      <c r="AL226" s="90" t="s">
        <v>216</v>
      </c>
      <c r="AM226" s="90" t="s">
        <v>216</v>
      </c>
      <c r="AN226" s="293"/>
      <c r="AO226" s="293"/>
      <c r="AP226" s="90" t="s">
        <v>216</v>
      </c>
      <c r="AQ226" s="90" t="s">
        <v>216</v>
      </c>
      <c r="AR226" s="90" t="s">
        <v>216</v>
      </c>
    </row>
    <row r="227" spans="1:44" ht="15.75" customHeight="1" x14ac:dyDescent="0.25">
      <c r="A227" s="316">
        <v>44780</v>
      </c>
      <c r="B227" s="317" t="s">
        <v>1391</v>
      </c>
      <c r="C227" s="317" t="s">
        <v>1392</v>
      </c>
      <c r="D227" s="317" t="s">
        <v>352</v>
      </c>
      <c r="E227" s="317" t="s">
        <v>353</v>
      </c>
      <c r="F227" s="317" t="s">
        <v>354</v>
      </c>
      <c r="G227" s="317" t="s">
        <v>209</v>
      </c>
      <c r="H227" s="317" t="s">
        <v>1393</v>
      </c>
      <c r="I227" s="316">
        <v>44803</v>
      </c>
      <c r="J227" s="318" t="s">
        <v>251</v>
      </c>
      <c r="K227" s="318" t="s">
        <v>866</v>
      </c>
      <c r="L227" s="318" t="s">
        <v>216</v>
      </c>
      <c r="M227" s="318" t="s">
        <v>216</v>
      </c>
      <c r="N227" s="318" t="s">
        <v>216</v>
      </c>
      <c r="O227" s="318" t="s">
        <v>216</v>
      </c>
      <c r="P227" s="316">
        <v>44780</v>
      </c>
      <c r="Q227" s="343">
        <v>1805</v>
      </c>
      <c r="R227" s="317" t="s">
        <v>255</v>
      </c>
      <c r="S227" s="337">
        <v>0</v>
      </c>
      <c r="T227" s="317">
        <v>0</v>
      </c>
      <c r="U227" s="317"/>
      <c r="V227" s="317"/>
      <c r="W227" s="317"/>
      <c r="X227" s="320">
        <v>0</v>
      </c>
      <c r="Y227" s="317"/>
      <c r="Z227" s="317"/>
      <c r="AA227" s="317">
        <v>0</v>
      </c>
      <c r="AB227" s="317"/>
      <c r="AC227" s="317"/>
      <c r="AD227" s="317"/>
      <c r="AE227" s="318" t="s">
        <v>220</v>
      </c>
      <c r="AF227" s="321"/>
      <c r="AG227" s="322" t="s">
        <v>216</v>
      </c>
      <c r="AH227" s="322" t="s">
        <v>216</v>
      </c>
      <c r="AI227" s="322" t="s">
        <v>358</v>
      </c>
      <c r="AJ227" s="322" t="s">
        <v>216</v>
      </c>
      <c r="AK227" s="322" t="s">
        <v>216</v>
      </c>
      <c r="AL227" s="322" t="s">
        <v>216</v>
      </c>
      <c r="AM227" s="322" t="s">
        <v>216</v>
      </c>
      <c r="AN227" s="321"/>
      <c r="AO227" s="321"/>
      <c r="AP227" s="322" t="s">
        <v>216</v>
      </c>
      <c r="AQ227" s="322" t="s">
        <v>216</v>
      </c>
      <c r="AR227" s="322" t="s">
        <v>216</v>
      </c>
    </row>
    <row r="228" spans="1:44" ht="15.75" customHeight="1" x14ac:dyDescent="0.25">
      <c r="A228" s="316">
        <v>44900</v>
      </c>
      <c r="B228" s="317" t="s">
        <v>1394</v>
      </c>
      <c r="C228" s="317" t="s">
        <v>1395</v>
      </c>
      <c r="D228" s="317" t="s">
        <v>274</v>
      </c>
      <c r="E228" s="317" t="s">
        <v>1396</v>
      </c>
      <c r="F228" s="317" t="s">
        <v>1397</v>
      </c>
      <c r="G228" s="317" t="s">
        <v>209</v>
      </c>
      <c r="H228" s="317" t="s">
        <v>1398</v>
      </c>
      <c r="I228" s="316">
        <v>44910</v>
      </c>
      <c r="J228" s="318" t="s">
        <v>213</v>
      </c>
      <c r="K228" s="318" t="s">
        <v>1399</v>
      </c>
      <c r="L228" s="318" t="s">
        <v>216</v>
      </c>
      <c r="M228" s="318" t="s">
        <v>216</v>
      </c>
      <c r="N228" s="318" t="s">
        <v>216</v>
      </c>
      <c r="O228" s="318" t="s">
        <v>216</v>
      </c>
      <c r="P228" s="316">
        <v>44900</v>
      </c>
      <c r="Q228" s="331">
        <v>3060</v>
      </c>
      <c r="R228" s="317" t="s">
        <v>407</v>
      </c>
      <c r="S228" s="337">
        <v>0</v>
      </c>
      <c r="T228" s="317">
        <v>0</v>
      </c>
      <c r="U228" s="317"/>
      <c r="V228" s="317"/>
      <c r="W228" s="317"/>
      <c r="X228" s="320">
        <v>0</v>
      </c>
      <c r="Y228" s="317"/>
      <c r="Z228" s="317"/>
      <c r="AA228" s="317">
        <v>0</v>
      </c>
      <c r="AB228" s="317"/>
      <c r="AC228" s="317"/>
      <c r="AD228" s="317"/>
      <c r="AE228" s="318" t="s">
        <v>220</v>
      </c>
      <c r="AF228" s="321"/>
      <c r="AG228" s="322" t="s">
        <v>216</v>
      </c>
      <c r="AH228" s="322" t="s">
        <v>216</v>
      </c>
      <c r="AI228" s="322" t="s">
        <v>278</v>
      </c>
      <c r="AJ228" s="322" t="s">
        <v>216</v>
      </c>
      <c r="AK228" s="322" t="s">
        <v>216</v>
      </c>
      <c r="AL228" s="322" t="s">
        <v>216</v>
      </c>
      <c r="AM228" s="322" t="s">
        <v>216</v>
      </c>
      <c r="AN228" s="321"/>
      <c r="AO228" s="321"/>
      <c r="AP228" s="322" t="s">
        <v>216</v>
      </c>
      <c r="AQ228" s="322" t="s">
        <v>216</v>
      </c>
      <c r="AR228" s="322" t="s">
        <v>216</v>
      </c>
    </row>
    <row r="229" spans="1:44" ht="15.75" customHeight="1" x14ac:dyDescent="0.25">
      <c r="A229" s="316">
        <v>44664</v>
      </c>
      <c r="B229" s="317" t="s">
        <v>216</v>
      </c>
      <c r="C229" s="317" t="s">
        <v>1400</v>
      </c>
      <c r="D229" s="317" t="s">
        <v>402</v>
      </c>
      <c r="E229" s="317" t="s">
        <v>1401</v>
      </c>
      <c r="F229" s="317" t="s">
        <v>1402</v>
      </c>
      <c r="G229" s="317" t="s">
        <v>209</v>
      </c>
      <c r="H229" s="317" t="s">
        <v>1403</v>
      </c>
      <c r="I229" s="316">
        <v>44725</v>
      </c>
      <c r="J229" s="318" t="s">
        <v>251</v>
      </c>
      <c r="K229" s="318" t="s">
        <v>1404</v>
      </c>
      <c r="L229" s="318" t="s">
        <v>251</v>
      </c>
      <c r="M229" s="318" t="s">
        <v>754</v>
      </c>
      <c r="N229" s="318" t="s">
        <v>216</v>
      </c>
      <c r="O229" s="318" t="s">
        <v>216</v>
      </c>
      <c r="P229" s="316">
        <v>44664</v>
      </c>
      <c r="Q229" s="331">
        <v>2790</v>
      </c>
      <c r="R229" s="317" t="s">
        <v>407</v>
      </c>
      <c r="S229" s="337">
        <v>0</v>
      </c>
      <c r="T229" s="317">
        <v>0</v>
      </c>
      <c r="U229" s="317"/>
      <c r="V229" s="317"/>
      <c r="W229" s="317"/>
      <c r="X229" s="320">
        <v>0</v>
      </c>
      <c r="Y229" s="317"/>
      <c r="Z229" s="317"/>
      <c r="AA229" s="317">
        <v>0</v>
      </c>
      <c r="AB229" s="317"/>
      <c r="AC229" s="317"/>
      <c r="AD229" s="317"/>
      <c r="AE229" s="318" t="s">
        <v>220</v>
      </c>
      <c r="AF229" s="321"/>
      <c r="AG229" s="322" t="s">
        <v>216</v>
      </c>
      <c r="AH229" s="322" t="s">
        <v>216</v>
      </c>
      <c r="AI229" s="322" t="s">
        <v>278</v>
      </c>
      <c r="AJ229" s="322" t="s">
        <v>216</v>
      </c>
      <c r="AK229" s="322" t="s">
        <v>216</v>
      </c>
      <c r="AL229" s="322" t="s">
        <v>216</v>
      </c>
      <c r="AM229" s="322" t="s">
        <v>216</v>
      </c>
      <c r="AN229" s="321"/>
      <c r="AO229" s="321"/>
      <c r="AP229" s="322" t="s">
        <v>216</v>
      </c>
      <c r="AQ229" s="322" t="s">
        <v>216</v>
      </c>
      <c r="AR229" s="322" t="s">
        <v>216</v>
      </c>
    </row>
    <row r="230" spans="1:44" ht="15.75" customHeight="1" x14ac:dyDescent="0.25">
      <c r="A230" s="316">
        <v>44904</v>
      </c>
      <c r="B230" s="317" t="s">
        <v>216</v>
      </c>
      <c r="C230" s="317" t="s">
        <v>1405</v>
      </c>
      <c r="D230" s="317" t="s">
        <v>236</v>
      </c>
      <c r="E230" s="317" t="s">
        <v>1406</v>
      </c>
      <c r="F230" s="317" t="s">
        <v>1407</v>
      </c>
      <c r="G230" s="317" t="s">
        <v>209</v>
      </c>
      <c r="H230" s="317" t="s">
        <v>1408</v>
      </c>
      <c r="I230" s="316">
        <v>44914</v>
      </c>
      <c r="J230" s="318" t="s">
        <v>251</v>
      </c>
      <c r="K230" s="318" t="s">
        <v>693</v>
      </c>
      <c r="L230" s="318" t="s">
        <v>216</v>
      </c>
      <c r="M230" s="318" t="s">
        <v>216</v>
      </c>
      <c r="N230" s="318" t="s">
        <v>216</v>
      </c>
      <c r="O230" s="318" t="s">
        <v>216</v>
      </c>
      <c r="P230" s="316">
        <v>44915</v>
      </c>
      <c r="Q230" s="331">
        <v>2850</v>
      </c>
      <c r="R230" s="317" t="s">
        <v>255</v>
      </c>
      <c r="S230" s="337">
        <v>0</v>
      </c>
      <c r="T230" s="317">
        <v>0</v>
      </c>
      <c r="U230" s="317"/>
      <c r="V230" s="317"/>
      <c r="W230" s="317"/>
      <c r="X230" s="320">
        <v>0</v>
      </c>
      <c r="Y230" s="317"/>
      <c r="Z230" s="317"/>
      <c r="AA230" s="317">
        <v>0</v>
      </c>
      <c r="AB230" s="317"/>
      <c r="AC230" s="317"/>
      <c r="AD230" s="317"/>
      <c r="AE230" s="318" t="s">
        <v>220</v>
      </c>
      <c r="AF230" s="321"/>
      <c r="AG230" s="322" t="s">
        <v>216</v>
      </c>
      <c r="AH230" s="322" t="s">
        <v>216</v>
      </c>
      <c r="AI230" s="322" t="s">
        <v>286</v>
      </c>
      <c r="AJ230" s="322" t="s">
        <v>216</v>
      </c>
      <c r="AK230" s="322" t="s">
        <v>216</v>
      </c>
      <c r="AL230" s="322" t="s">
        <v>216</v>
      </c>
      <c r="AM230" s="322" t="s">
        <v>216</v>
      </c>
      <c r="AN230" s="321"/>
      <c r="AO230" s="321"/>
      <c r="AP230" s="322" t="s">
        <v>216</v>
      </c>
      <c r="AQ230" s="322" t="s">
        <v>216</v>
      </c>
      <c r="AR230" s="322" t="s">
        <v>216</v>
      </c>
    </row>
    <row r="231" spans="1:44" ht="15.75" customHeight="1" x14ac:dyDescent="0.25">
      <c r="A231" s="316">
        <v>44973</v>
      </c>
      <c r="B231" s="317" t="s">
        <v>1409</v>
      </c>
      <c r="C231" s="317" t="s">
        <v>1410</v>
      </c>
      <c r="D231" s="317" t="s">
        <v>360</v>
      </c>
      <c r="E231" s="317" t="s">
        <v>1411</v>
      </c>
      <c r="F231" s="317" t="s">
        <v>1412</v>
      </c>
      <c r="G231" s="317" t="s">
        <v>216</v>
      </c>
      <c r="H231" s="317" t="s">
        <v>1413</v>
      </c>
      <c r="I231" s="316">
        <v>44979</v>
      </c>
      <c r="J231" s="318" t="s">
        <v>240</v>
      </c>
      <c r="K231" s="318" t="s">
        <v>1414</v>
      </c>
      <c r="L231" s="318" t="s">
        <v>216</v>
      </c>
      <c r="M231" s="318" t="s">
        <v>216</v>
      </c>
      <c r="N231" s="318" t="s">
        <v>216</v>
      </c>
      <c r="O231" s="318" t="s">
        <v>216</v>
      </c>
      <c r="P231" s="316">
        <v>44973</v>
      </c>
      <c r="Q231" s="331">
        <v>4264</v>
      </c>
      <c r="R231" s="317" t="s">
        <v>255</v>
      </c>
      <c r="S231" s="337">
        <v>0</v>
      </c>
      <c r="T231" s="317">
        <v>0</v>
      </c>
      <c r="U231" s="317"/>
      <c r="V231" s="317"/>
      <c r="W231" s="317"/>
      <c r="X231" s="320">
        <v>0</v>
      </c>
      <c r="Y231" s="317"/>
      <c r="Z231" s="317"/>
      <c r="AA231" s="317">
        <v>0</v>
      </c>
      <c r="AB231" s="317"/>
      <c r="AC231" s="317"/>
      <c r="AD231" s="317"/>
      <c r="AE231" s="318" t="s">
        <v>366</v>
      </c>
      <c r="AF231" s="321"/>
      <c r="AG231" s="322" t="s">
        <v>216</v>
      </c>
      <c r="AH231" s="322" t="s">
        <v>216</v>
      </c>
      <c r="AI231" s="322" t="s">
        <v>1415</v>
      </c>
      <c r="AJ231" s="322" t="s">
        <v>216</v>
      </c>
      <c r="AK231" s="322" t="s">
        <v>216</v>
      </c>
      <c r="AL231" s="322" t="s">
        <v>216</v>
      </c>
      <c r="AM231" s="322" t="s">
        <v>216</v>
      </c>
      <c r="AN231" s="321"/>
      <c r="AO231" s="321"/>
      <c r="AP231" s="322" t="s">
        <v>216</v>
      </c>
      <c r="AQ231" s="322" t="s">
        <v>216</v>
      </c>
      <c r="AR231" s="322" t="s">
        <v>216</v>
      </c>
    </row>
    <row r="232" spans="1:44" ht="15.75" customHeight="1" x14ac:dyDescent="0.25">
      <c r="A232" s="316">
        <v>44732</v>
      </c>
      <c r="B232" s="317" t="s">
        <v>1416</v>
      </c>
      <c r="C232" s="317" t="s">
        <v>1417</v>
      </c>
      <c r="D232" s="317" t="s">
        <v>247</v>
      </c>
      <c r="E232" s="317" t="s">
        <v>1418</v>
      </c>
      <c r="F232" s="317" t="s">
        <v>1419</v>
      </c>
      <c r="G232" s="317" t="s">
        <v>209</v>
      </c>
      <c r="H232" s="317" t="s">
        <v>1420</v>
      </c>
      <c r="I232" s="316">
        <v>44740</v>
      </c>
      <c r="J232" s="318" t="s">
        <v>251</v>
      </c>
      <c r="K232" s="318" t="s">
        <v>849</v>
      </c>
      <c r="L232" s="318" t="s">
        <v>216</v>
      </c>
      <c r="M232" s="318" t="s">
        <v>216</v>
      </c>
      <c r="N232" s="318" t="s">
        <v>216</v>
      </c>
      <c r="O232" s="318" t="s">
        <v>216</v>
      </c>
      <c r="P232" s="316">
        <v>44733</v>
      </c>
      <c r="Q232" s="331">
        <v>4000</v>
      </c>
      <c r="R232" s="317" t="s">
        <v>255</v>
      </c>
      <c r="S232" s="337">
        <v>0</v>
      </c>
      <c r="T232" s="317">
        <v>0</v>
      </c>
      <c r="U232" s="317"/>
      <c r="V232" s="317"/>
      <c r="W232" s="317"/>
      <c r="X232" s="320">
        <v>0</v>
      </c>
      <c r="Y232" s="317"/>
      <c r="Z232" s="317"/>
      <c r="AA232" s="317">
        <v>0</v>
      </c>
      <c r="AB232" s="317"/>
      <c r="AC232" s="317"/>
      <c r="AD232" s="317"/>
      <c r="AE232" s="318" t="s">
        <v>220</v>
      </c>
      <c r="AF232" s="321"/>
      <c r="AG232" s="322" t="s">
        <v>216</v>
      </c>
      <c r="AH232" s="322" t="s">
        <v>216</v>
      </c>
      <c r="AI232" s="322" t="s">
        <v>1421</v>
      </c>
      <c r="AJ232" s="322" t="s">
        <v>216</v>
      </c>
      <c r="AK232" s="322" t="s">
        <v>216</v>
      </c>
      <c r="AL232" s="322" t="s">
        <v>216</v>
      </c>
      <c r="AM232" s="322" t="s">
        <v>216</v>
      </c>
      <c r="AN232" s="321"/>
      <c r="AO232" s="321"/>
      <c r="AP232" s="322" t="s">
        <v>216</v>
      </c>
      <c r="AQ232" s="322" t="s">
        <v>216</v>
      </c>
      <c r="AR232" s="322" t="s">
        <v>216</v>
      </c>
    </row>
    <row r="233" spans="1:44" ht="15.75" customHeight="1" x14ac:dyDescent="0.25">
      <c r="A233" s="316">
        <v>44996</v>
      </c>
      <c r="B233" s="317" t="s">
        <v>216</v>
      </c>
      <c r="C233" s="317" t="s">
        <v>1422</v>
      </c>
      <c r="D233" s="317" t="s">
        <v>360</v>
      </c>
      <c r="E233" s="317" t="s">
        <v>361</v>
      </c>
      <c r="F233" s="317" t="s">
        <v>1423</v>
      </c>
      <c r="G233" s="317" t="s">
        <v>209</v>
      </c>
      <c r="H233" s="317" t="s">
        <v>1424</v>
      </c>
      <c r="I233" s="316">
        <v>45002</v>
      </c>
      <c r="J233" s="318" t="s">
        <v>240</v>
      </c>
      <c r="K233" s="318" t="s">
        <v>1425</v>
      </c>
      <c r="L233" s="318" t="s">
        <v>216</v>
      </c>
      <c r="M233" s="318" t="s">
        <v>216</v>
      </c>
      <c r="N233" s="318" t="s">
        <v>216</v>
      </c>
      <c r="O233" s="318" t="s">
        <v>216</v>
      </c>
      <c r="P233" s="316">
        <v>45041</v>
      </c>
      <c r="Q233" s="331">
        <v>2590</v>
      </c>
      <c r="R233" s="317" t="s">
        <v>218</v>
      </c>
      <c r="S233" s="337">
        <v>0</v>
      </c>
      <c r="T233" s="317">
        <v>0</v>
      </c>
      <c r="U233" s="317"/>
      <c r="V233" s="317"/>
      <c r="W233" s="317"/>
      <c r="X233" s="320">
        <v>0</v>
      </c>
      <c r="Y233" s="317"/>
      <c r="Z233" s="317"/>
      <c r="AA233" s="317">
        <v>0</v>
      </c>
      <c r="AB233" s="317"/>
      <c r="AC233" s="317"/>
      <c r="AD233" s="317"/>
      <c r="AE233" s="318" t="s">
        <v>220</v>
      </c>
      <c r="AF233" s="321"/>
      <c r="AG233" s="322" t="s">
        <v>216</v>
      </c>
      <c r="AH233" s="322" t="s">
        <v>216</v>
      </c>
      <c r="AI233" s="322" t="s">
        <v>367</v>
      </c>
      <c r="AJ233" s="322" t="s">
        <v>216</v>
      </c>
      <c r="AK233" s="322" t="s">
        <v>216</v>
      </c>
      <c r="AL233" s="322" t="s">
        <v>216</v>
      </c>
      <c r="AM233" s="322" t="s">
        <v>216</v>
      </c>
      <c r="AN233" s="321"/>
      <c r="AO233" s="321"/>
      <c r="AP233" s="322" t="s">
        <v>216</v>
      </c>
      <c r="AQ233" s="322" t="s">
        <v>216</v>
      </c>
      <c r="AR233" s="322" t="s">
        <v>216</v>
      </c>
    </row>
    <row r="234" spans="1:44" ht="15.75" customHeight="1" x14ac:dyDescent="0.25">
      <c r="A234" s="316">
        <v>44701</v>
      </c>
      <c r="B234" s="317" t="s">
        <v>216</v>
      </c>
      <c r="C234" s="317" t="s">
        <v>1426</v>
      </c>
      <c r="D234" s="317" t="s">
        <v>206</v>
      </c>
      <c r="E234" s="317" t="s">
        <v>1427</v>
      </c>
      <c r="F234" s="317" t="s">
        <v>1428</v>
      </c>
      <c r="G234" s="317" t="s">
        <v>209</v>
      </c>
      <c r="H234" s="317" t="s">
        <v>1429</v>
      </c>
      <c r="I234" s="316">
        <v>44718</v>
      </c>
      <c r="J234" s="318" t="s">
        <v>413</v>
      </c>
      <c r="K234" s="318" t="s">
        <v>1430</v>
      </c>
      <c r="L234" s="318" t="s">
        <v>240</v>
      </c>
      <c r="M234" s="318" t="s">
        <v>1431</v>
      </c>
      <c r="N234" s="318" t="s">
        <v>216</v>
      </c>
      <c r="O234" s="318" t="s">
        <v>216</v>
      </c>
      <c r="P234" s="316"/>
      <c r="Q234" s="331">
        <v>2700</v>
      </c>
      <c r="R234" s="317" t="s">
        <v>255</v>
      </c>
      <c r="S234" s="337">
        <v>0</v>
      </c>
      <c r="T234" s="317">
        <v>0</v>
      </c>
      <c r="U234" s="317"/>
      <c r="V234" s="317"/>
      <c r="W234" s="317"/>
      <c r="X234" s="320">
        <v>0</v>
      </c>
      <c r="Y234" s="317"/>
      <c r="Z234" s="317"/>
      <c r="AA234" s="317">
        <v>0</v>
      </c>
      <c r="AB234" s="317"/>
      <c r="AC234" s="317"/>
      <c r="AD234" s="317"/>
      <c r="AE234" s="318" t="s">
        <v>220</v>
      </c>
      <c r="AF234" s="321"/>
      <c r="AG234" s="322" t="s">
        <v>216</v>
      </c>
      <c r="AH234" s="322" t="s">
        <v>216</v>
      </c>
      <c r="AI234" s="322" t="s">
        <v>221</v>
      </c>
      <c r="AJ234" s="322" t="s">
        <v>216</v>
      </c>
      <c r="AK234" s="322" t="s">
        <v>216</v>
      </c>
      <c r="AL234" s="322" t="s">
        <v>216</v>
      </c>
      <c r="AM234" s="322" t="s">
        <v>216</v>
      </c>
      <c r="AN234" s="321"/>
      <c r="AO234" s="321"/>
      <c r="AP234" s="322" t="s">
        <v>216</v>
      </c>
      <c r="AQ234" s="322" t="s">
        <v>216</v>
      </c>
      <c r="AR234" s="322" t="s">
        <v>216</v>
      </c>
    </row>
    <row r="235" spans="1:44" ht="15.75" customHeight="1" x14ac:dyDescent="0.25">
      <c r="A235" s="316">
        <v>44657</v>
      </c>
      <c r="B235" s="317" t="s">
        <v>216</v>
      </c>
      <c r="C235" s="317" t="s">
        <v>1432</v>
      </c>
      <c r="D235" s="317" t="s">
        <v>206</v>
      </c>
      <c r="E235" s="317" t="s">
        <v>1433</v>
      </c>
      <c r="F235" s="317" t="s">
        <v>1434</v>
      </c>
      <c r="G235" s="317" t="s">
        <v>209</v>
      </c>
      <c r="H235" s="317" t="s">
        <v>1435</v>
      </c>
      <c r="I235" s="316">
        <v>44677</v>
      </c>
      <c r="J235" s="318" t="s">
        <v>251</v>
      </c>
      <c r="K235" s="318" t="s">
        <v>1185</v>
      </c>
      <c r="L235" s="318" t="s">
        <v>216</v>
      </c>
      <c r="M235" s="318" t="s">
        <v>216</v>
      </c>
      <c r="N235" s="318" t="s">
        <v>216</v>
      </c>
      <c r="O235" s="318" t="s">
        <v>216</v>
      </c>
      <c r="P235" s="316">
        <v>44657</v>
      </c>
      <c r="Q235" s="317" t="s">
        <v>216</v>
      </c>
      <c r="R235" s="317" t="s">
        <v>216</v>
      </c>
      <c r="S235" s="337">
        <v>0</v>
      </c>
      <c r="T235" s="317">
        <v>0</v>
      </c>
      <c r="U235" s="317"/>
      <c r="V235" s="317"/>
      <c r="W235" s="317"/>
      <c r="X235" s="320">
        <v>0</v>
      </c>
      <c r="Y235" s="317"/>
      <c r="Z235" s="317"/>
      <c r="AA235" s="317">
        <v>0</v>
      </c>
      <c r="AB235" s="317"/>
      <c r="AC235" s="317"/>
      <c r="AD235" s="317"/>
      <c r="AE235" s="318" t="s">
        <v>366</v>
      </c>
      <c r="AF235" s="321">
        <v>44657</v>
      </c>
      <c r="AG235" s="322" t="s">
        <v>216</v>
      </c>
      <c r="AH235" s="322" t="s">
        <v>216</v>
      </c>
      <c r="AI235" s="322" t="s">
        <v>349</v>
      </c>
      <c r="AJ235" s="322" t="s">
        <v>216</v>
      </c>
      <c r="AK235" s="322" t="s">
        <v>216</v>
      </c>
      <c r="AL235" s="322" t="s">
        <v>216</v>
      </c>
      <c r="AM235" s="322" t="s">
        <v>216</v>
      </c>
      <c r="AN235" s="321"/>
      <c r="AO235" s="321"/>
      <c r="AP235" s="322" t="s">
        <v>216</v>
      </c>
      <c r="AQ235" s="322" t="s">
        <v>216</v>
      </c>
      <c r="AR235" s="322" t="s">
        <v>216</v>
      </c>
    </row>
    <row r="236" spans="1:44" ht="15.75" customHeight="1" x14ac:dyDescent="0.25">
      <c r="A236" s="316">
        <v>44730</v>
      </c>
      <c r="B236" s="317" t="s">
        <v>216</v>
      </c>
      <c r="C236" s="317" t="s">
        <v>1436</v>
      </c>
      <c r="D236" s="317" t="s">
        <v>390</v>
      </c>
      <c r="E236" s="317" t="s">
        <v>639</v>
      </c>
      <c r="F236" s="317" t="s">
        <v>640</v>
      </c>
      <c r="G236" s="317" t="s">
        <v>209</v>
      </c>
      <c r="H236" s="317" t="s">
        <v>1437</v>
      </c>
      <c r="I236" s="316">
        <v>44769</v>
      </c>
      <c r="J236" s="318" t="s">
        <v>251</v>
      </c>
      <c r="K236" s="318" t="s">
        <v>1438</v>
      </c>
      <c r="L236" s="318" t="s">
        <v>216</v>
      </c>
      <c r="M236" s="318" t="s">
        <v>216</v>
      </c>
      <c r="N236" s="318" t="s">
        <v>216</v>
      </c>
      <c r="O236" s="318" t="s">
        <v>216</v>
      </c>
      <c r="P236" s="316">
        <v>44764</v>
      </c>
      <c r="Q236" s="331">
        <v>2305</v>
      </c>
      <c r="R236" s="317" t="s">
        <v>255</v>
      </c>
      <c r="S236" s="337">
        <v>2279.92</v>
      </c>
      <c r="T236" s="317">
        <v>0</v>
      </c>
      <c r="U236" s="317"/>
      <c r="V236" s="317"/>
      <c r="W236" s="317"/>
      <c r="X236" s="320">
        <v>0</v>
      </c>
      <c r="Y236" s="317"/>
      <c r="Z236" s="317"/>
      <c r="AA236" s="317">
        <v>2279.92</v>
      </c>
      <c r="AB236" s="317"/>
      <c r="AC236" s="317"/>
      <c r="AD236" s="317"/>
      <c r="AE236" s="318" t="s">
        <v>220</v>
      </c>
      <c r="AF236" s="321">
        <v>44743</v>
      </c>
      <c r="AG236" s="322" t="s">
        <v>1439</v>
      </c>
      <c r="AH236" s="322" t="s">
        <v>1440</v>
      </c>
      <c r="AI236" s="322" t="s">
        <v>1441</v>
      </c>
      <c r="AJ236" s="322" t="s">
        <v>1442</v>
      </c>
      <c r="AK236" s="323">
        <v>80947685</v>
      </c>
      <c r="AL236" s="323">
        <v>60938445</v>
      </c>
      <c r="AM236" s="322" t="s">
        <v>1443</v>
      </c>
      <c r="AN236" s="321">
        <v>44750</v>
      </c>
      <c r="AO236" s="321">
        <v>44764</v>
      </c>
      <c r="AP236" s="322" t="s">
        <v>216</v>
      </c>
      <c r="AQ236" s="323">
        <v>2279.92</v>
      </c>
      <c r="AR236" s="322" t="s">
        <v>216</v>
      </c>
    </row>
    <row r="237" spans="1:44" ht="15.75" customHeight="1" x14ac:dyDescent="0.25">
      <c r="A237" s="316">
        <v>44998</v>
      </c>
      <c r="B237" s="317" t="s">
        <v>1444</v>
      </c>
      <c r="C237" s="317" t="s">
        <v>1445</v>
      </c>
      <c r="D237" s="317" t="s">
        <v>236</v>
      </c>
      <c r="E237" s="317" t="s">
        <v>1446</v>
      </c>
      <c r="F237" s="317" t="s">
        <v>1447</v>
      </c>
      <c r="G237" s="317" t="s">
        <v>209</v>
      </c>
      <c r="H237" s="317" t="s">
        <v>1448</v>
      </c>
      <c r="I237" s="316">
        <v>45002</v>
      </c>
      <c r="J237" s="318" t="s">
        <v>251</v>
      </c>
      <c r="K237" s="318" t="s">
        <v>706</v>
      </c>
      <c r="L237" s="318" t="s">
        <v>1159</v>
      </c>
      <c r="M237" s="318" t="s">
        <v>1449</v>
      </c>
      <c r="N237" s="318" t="s">
        <v>1159</v>
      </c>
      <c r="O237" s="318" t="s">
        <v>1450</v>
      </c>
      <c r="P237" s="316">
        <v>45021</v>
      </c>
      <c r="Q237" s="331">
        <v>1802</v>
      </c>
      <c r="R237" s="317" t="s">
        <v>218</v>
      </c>
      <c r="S237" s="337">
        <v>2162.4</v>
      </c>
      <c r="T237" s="317">
        <v>0</v>
      </c>
      <c r="U237" s="317"/>
      <c r="V237" s="317"/>
      <c r="W237" s="317"/>
      <c r="X237" s="320">
        <v>0</v>
      </c>
      <c r="Y237" s="317"/>
      <c r="Z237" s="317"/>
      <c r="AA237" s="317">
        <v>2162.4</v>
      </c>
      <c r="AB237" s="317"/>
      <c r="AC237" s="317"/>
      <c r="AD237" s="317"/>
      <c r="AE237" s="318" t="s">
        <v>220</v>
      </c>
      <c r="AF237" s="321">
        <v>44999</v>
      </c>
      <c r="AG237" s="322" t="s">
        <v>1451</v>
      </c>
      <c r="AH237" s="322" t="s">
        <v>1440</v>
      </c>
      <c r="AI237" s="322" t="s">
        <v>1452</v>
      </c>
      <c r="AJ237" s="322" t="s">
        <v>1453</v>
      </c>
      <c r="AK237" s="323">
        <v>80982520</v>
      </c>
      <c r="AL237" s="323">
        <v>60971649</v>
      </c>
      <c r="AM237" s="322" t="s">
        <v>1443</v>
      </c>
      <c r="AN237" s="321">
        <v>45000</v>
      </c>
      <c r="AO237" s="321">
        <v>45021</v>
      </c>
      <c r="AP237" s="322" t="s">
        <v>216</v>
      </c>
      <c r="AQ237" s="323">
        <v>2162.4</v>
      </c>
      <c r="AR237" s="322" t="s">
        <v>216</v>
      </c>
    </row>
    <row r="238" spans="1:44" ht="15.75" customHeight="1" x14ac:dyDescent="0.25">
      <c r="A238" s="316">
        <v>44681</v>
      </c>
      <c r="B238" s="317" t="s">
        <v>1454</v>
      </c>
      <c r="C238" s="317" t="s">
        <v>1455</v>
      </c>
      <c r="D238" s="317" t="s">
        <v>1456</v>
      </c>
      <c r="E238" s="317" t="s">
        <v>1457</v>
      </c>
      <c r="F238" s="317" t="s">
        <v>1458</v>
      </c>
      <c r="G238" s="317" t="s">
        <v>209</v>
      </c>
      <c r="H238" s="317" t="s">
        <v>1459</v>
      </c>
      <c r="I238" s="316">
        <v>44699</v>
      </c>
      <c r="J238" s="318" t="s">
        <v>229</v>
      </c>
      <c r="K238" s="318" t="s">
        <v>1460</v>
      </c>
      <c r="L238" s="318" t="s">
        <v>216</v>
      </c>
      <c r="M238" s="318" t="s">
        <v>216</v>
      </c>
      <c r="N238" s="318" t="s">
        <v>216</v>
      </c>
      <c r="O238" s="318" t="s">
        <v>216</v>
      </c>
      <c r="P238" s="316">
        <v>44708</v>
      </c>
      <c r="Q238" s="331">
        <v>1500</v>
      </c>
      <c r="R238" s="317" t="s">
        <v>218</v>
      </c>
      <c r="S238" s="337">
        <v>1800</v>
      </c>
      <c r="T238" s="317">
        <v>0</v>
      </c>
      <c r="U238" s="317"/>
      <c r="V238" s="317"/>
      <c r="W238" s="317"/>
      <c r="X238" s="320">
        <v>0</v>
      </c>
      <c r="Y238" s="317"/>
      <c r="Z238" s="317"/>
      <c r="AA238" s="317">
        <v>1800</v>
      </c>
      <c r="AB238" s="317"/>
      <c r="AC238" s="317"/>
      <c r="AD238" s="317"/>
      <c r="AE238" s="318" t="s">
        <v>220</v>
      </c>
      <c r="AF238" s="321">
        <v>44690</v>
      </c>
      <c r="AG238" s="322" t="s">
        <v>1461</v>
      </c>
      <c r="AH238" s="322" t="s">
        <v>1440</v>
      </c>
      <c r="AI238" s="322" t="s">
        <v>1462</v>
      </c>
      <c r="AJ238" s="322" t="s">
        <v>1463</v>
      </c>
      <c r="AK238" s="323">
        <v>80940060</v>
      </c>
      <c r="AL238" s="323">
        <v>60930511</v>
      </c>
      <c r="AM238" s="322" t="s">
        <v>1464</v>
      </c>
      <c r="AN238" s="321">
        <v>44692</v>
      </c>
      <c r="AO238" s="321">
        <v>44708</v>
      </c>
      <c r="AP238" s="322" t="s">
        <v>216</v>
      </c>
      <c r="AQ238" s="323">
        <v>1800</v>
      </c>
      <c r="AR238" s="322" t="s">
        <v>216</v>
      </c>
    </row>
    <row r="239" spans="1:44" ht="15.75" customHeight="1" x14ac:dyDescent="0.25">
      <c r="A239" s="316">
        <v>44648</v>
      </c>
      <c r="B239" s="317" t="s">
        <v>216</v>
      </c>
      <c r="C239" s="317" t="s">
        <v>1465</v>
      </c>
      <c r="D239" s="317" t="s">
        <v>1466</v>
      </c>
      <c r="E239" s="317" t="s">
        <v>1467</v>
      </c>
      <c r="F239" s="317" t="s">
        <v>1468</v>
      </c>
      <c r="G239" s="317" t="s">
        <v>209</v>
      </c>
      <c r="H239" s="317" t="s">
        <v>1469</v>
      </c>
      <c r="I239" s="316">
        <v>44683</v>
      </c>
      <c r="J239" s="318" t="s">
        <v>240</v>
      </c>
      <c r="K239" s="318" t="s">
        <v>241</v>
      </c>
      <c r="L239" s="318" t="s">
        <v>216</v>
      </c>
      <c r="M239" s="318" t="s">
        <v>216</v>
      </c>
      <c r="N239" s="318" t="s">
        <v>216</v>
      </c>
      <c r="O239" s="318" t="s">
        <v>216</v>
      </c>
      <c r="P239" s="316">
        <v>44712</v>
      </c>
      <c r="Q239" s="331">
        <v>1488</v>
      </c>
      <c r="R239" s="317" t="s">
        <v>407</v>
      </c>
      <c r="S239" s="337">
        <v>1504.68</v>
      </c>
      <c r="T239" s="317">
        <v>0</v>
      </c>
      <c r="U239" s="317"/>
      <c r="V239" s="317"/>
      <c r="W239" s="317"/>
      <c r="X239" s="320">
        <v>0</v>
      </c>
      <c r="Y239" s="317"/>
      <c r="Z239" s="317"/>
      <c r="AA239" s="317">
        <v>1504.68</v>
      </c>
      <c r="AB239" s="317"/>
      <c r="AC239" s="317"/>
      <c r="AD239" s="317"/>
      <c r="AE239" s="318" t="s">
        <v>220</v>
      </c>
      <c r="AF239" s="321">
        <v>44684</v>
      </c>
      <c r="AG239" s="322" t="s">
        <v>1471</v>
      </c>
      <c r="AH239" s="322" t="s">
        <v>1440</v>
      </c>
      <c r="AI239" s="322" t="s">
        <v>1472</v>
      </c>
      <c r="AJ239" s="322" t="s">
        <v>1473</v>
      </c>
      <c r="AK239" s="323">
        <v>80939121</v>
      </c>
      <c r="AL239" s="323">
        <v>60930032</v>
      </c>
      <c r="AM239" s="322" t="s">
        <v>1443</v>
      </c>
      <c r="AN239" s="321">
        <v>44690</v>
      </c>
      <c r="AO239" s="321">
        <v>44712</v>
      </c>
      <c r="AP239" s="322" t="s">
        <v>216</v>
      </c>
      <c r="AQ239" s="323">
        <v>1504.68</v>
      </c>
      <c r="AR239" s="322" t="s">
        <v>216</v>
      </c>
    </row>
    <row r="240" spans="1:44" ht="15.75" customHeight="1" x14ac:dyDescent="0.25">
      <c r="A240" s="316">
        <v>44666</v>
      </c>
      <c r="B240" s="317" t="s">
        <v>1474</v>
      </c>
      <c r="C240" s="317" t="s">
        <v>1475</v>
      </c>
      <c r="D240" s="317" t="s">
        <v>1476</v>
      </c>
      <c r="E240" s="317" t="s">
        <v>1477</v>
      </c>
      <c r="F240" s="317" t="s">
        <v>1478</v>
      </c>
      <c r="G240" s="317" t="s">
        <v>209</v>
      </c>
      <c r="H240" s="317" t="s">
        <v>1479</v>
      </c>
      <c r="I240" s="316">
        <v>44680</v>
      </c>
      <c r="J240" s="318" t="s">
        <v>271</v>
      </c>
      <c r="K240" s="318" t="s">
        <v>589</v>
      </c>
      <c r="L240" s="318" t="s">
        <v>216</v>
      </c>
      <c r="M240" s="318" t="s">
        <v>216</v>
      </c>
      <c r="N240" s="318" t="s">
        <v>216</v>
      </c>
      <c r="O240" s="318" t="s">
        <v>216</v>
      </c>
      <c r="P240" s="316">
        <v>44692</v>
      </c>
      <c r="Q240" s="331">
        <v>1590</v>
      </c>
      <c r="R240" s="317" t="s">
        <v>218</v>
      </c>
      <c r="S240" s="337">
        <v>1908</v>
      </c>
      <c r="T240" s="317">
        <v>0</v>
      </c>
      <c r="U240" s="317"/>
      <c r="V240" s="317"/>
      <c r="W240" s="317"/>
      <c r="X240" s="320">
        <v>0</v>
      </c>
      <c r="Y240" s="317"/>
      <c r="Z240" s="317"/>
      <c r="AA240" s="317">
        <v>1908</v>
      </c>
      <c r="AB240" s="317"/>
      <c r="AC240" s="317"/>
      <c r="AD240" s="317"/>
      <c r="AE240" s="318" t="s">
        <v>220</v>
      </c>
      <c r="AF240" s="321">
        <v>44672</v>
      </c>
      <c r="AG240" s="322" t="s">
        <v>1480</v>
      </c>
      <c r="AH240" s="322" t="s">
        <v>1440</v>
      </c>
      <c r="AI240" s="322" t="s">
        <v>1481</v>
      </c>
      <c r="AJ240" s="322" t="s">
        <v>1482</v>
      </c>
      <c r="AK240" s="323">
        <v>80938004</v>
      </c>
      <c r="AL240" s="323">
        <v>60928225</v>
      </c>
      <c r="AM240" s="322" t="s">
        <v>1464</v>
      </c>
      <c r="AN240" s="321">
        <v>44676</v>
      </c>
      <c r="AO240" s="321">
        <v>44692</v>
      </c>
      <c r="AP240" s="322" t="s">
        <v>216</v>
      </c>
      <c r="AQ240" s="323">
        <v>1908</v>
      </c>
      <c r="AR240" s="322" t="s">
        <v>216</v>
      </c>
    </row>
    <row r="241" spans="1:44" ht="15.75" customHeight="1" x14ac:dyDescent="0.25">
      <c r="A241" s="316">
        <v>44686</v>
      </c>
      <c r="B241" s="317" t="s">
        <v>216</v>
      </c>
      <c r="C241" s="317" t="s">
        <v>1483</v>
      </c>
      <c r="D241" s="317" t="s">
        <v>331</v>
      </c>
      <c r="E241" s="317" t="s">
        <v>1484</v>
      </c>
      <c r="F241" s="317" t="s">
        <v>1485</v>
      </c>
      <c r="G241" s="317" t="s">
        <v>209</v>
      </c>
      <c r="H241" s="317" t="s">
        <v>1486</v>
      </c>
      <c r="I241" s="316">
        <v>44722</v>
      </c>
      <c r="J241" s="318" t="s">
        <v>271</v>
      </c>
      <c r="K241" s="318" t="s">
        <v>993</v>
      </c>
      <c r="L241" s="318" t="s">
        <v>216</v>
      </c>
      <c r="M241" s="318" t="s">
        <v>216</v>
      </c>
      <c r="N241" s="318" t="s">
        <v>216</v>
      </c>
      <c r="O241" s="318" t="s">
        <v>216</v>
      </c>
      <c r="P241" s="316">
        <v>45051</v>
      </c>
      <c r="Q241" s="331">
        <v>2375</v>
      </c>
      <c r="R241" s="317" t="s">
        <v>218</v>
      </c>
      <c r="S241" s="337">
        <v>0</v>
      </c>
      <c r="T241" s="317">
        <v>0</v>
      </c>
      <c r="U241" s="317"/>
      <c r="V241" s="317"/>
      <c r="W241" s="317"/>
      <c r="X241" s="320">
        <v>0</v>
      </c>
      <c r="Y241" s="317"/>
      <c r="Z241" s="317"/>
      <c r="AA241" s="317">
        <v>0</v>
      </c>
      <c r="AB241" s="317"/>
      <c r="AC241" s="317"/>
      <c r="AD241" s="317"/>
      <c r="AE241" s="318" t="s">
        <v>220</v>
      </c>
      <c r="AF241" s="321"/>
      <c r="AG241" s="322" t="s">
        <v>216</v>
      </c>
      <c r="AH241" s="322" t="s">
        <v>216</v>
      </c>
      <c r="AI241" s="322" t="s">
        <v>336</v>
      </c>
      <c r="AJ241" s="322" t="s">
        <v>216</v>
      </c>
      <c r="AK241" s="322" t="s">
        <v>216</v>
      </c>
      <c r="AL241" s="322" t="s">
        <v>216</v>
      </c>
      <c r="AM241" s="322" t="s">
        <v>216</v>
      </c>
      <c r="AN241" s="321"/>
      <c r="AO241" s="321"/>
      <c r="AP241" s="322" t="s">
        <v>216</v>
      </c>
      <c r="AQ241" s="322" t="s">
        <v>216</v>
      </c>
      <c r="AR241" s="322" t="s">
        <v>216</v>
      </c>
    </row>
    <row r="242" spans="1:44" s="323" customFormat="1" ht="15.75" customHeight="1" x14ac:dyDescent="0.25">
      <c r="A242" s="316">
        <v>44907</v>
      </c>
      <c r="B242" s="317" t="s">
        <v>216</v>
      </c>
      <c r="C242" s="317" t="s">
        <v>1487</v>
      </c>
      <c r="D242" s="317" t="s">
        <v>1488</v>
      </c>
      <c r="E242" s="317" t="s">
        <v>1489</v>
      </c>
      <c r="F242" s="317" t="s">
        <v>1490</v>
      </c>
      <c r="G242" s="317" t="s">
        <v>209</v>
      </c>
      <c r="H242" s="317" t="s">
        <v>1491</v>
      </c>
      <c r="I242" s="316">
        <v>44907</v>
      </c>
      <c r="J242" s="318" t="s">
        <v>251</v>
      </c>
      <c r="K242" s="318" t="s">
        <v>1492</v>
      </c>
      <c r="L242" s="318" t="s">
        <v>216</v>
      </c>
      <c r="M242" s="318" t="s">
        <v>216</v>
      </c>
      <c r="N242" s="318" t="s">
        <v>216</v>
      </c>
      <c r="O242" s="318" t="s">
        <v>216</v>
      </c>
      <c r="P242" s="316">
        <v>44908</v>
      </c>
      <c r="Q242" s="331">
        <v>1710</v>
      </c>
      <c r="R242" s="317" t="s">
        <v>255</v>
      </c>
      <c r="S242" s="337">
        <v>1838.37</v>
      </c>
      <c r="T242" s="317">
        <v>0</v>
      </c>
      <c r="U242" s="317"/>
      <c r="V242" s="317"/>
      <c r="W242" s="317"/>
      <c r="X242" s="320">
        <v>0</v>
      </c>
      <c r="Y242" s="317"/>
      <c r="Z242" s="317"/>
      <c r="AA242" s="317">
        <v>1838.37</v>
      </c>
      <c r="AB242" s="317"/>
      <c r="AC242" s="317"/>
      <c r="AD242" s="317"/>
      <c r="AE242" s="318" t="s">
        <v>220</v>
      </c>
      <c r="AF242" s="321">
        <v>44873</v>
      </c>
      <c r="AG242" s="322" t="s">
        <v>1493</v>
      </c>
      <c r="AH242" s="322" t="s">
        <v>1440</v>
      </c>
      <c r="AI242" s="322" t="s">
        <v>1494</v>
      </c>
      <c r="AJ242" s="322" t="s">
        <v>1495</v>
      </c>
      <c r="AK242" s="323">
        <v>809650101</v>
      </c>
      <c r="AL242" s="323">
        <v>60955332</v>
      </c>
      <c r="AM242" s="322" t="s">
        <v>1443</v>
      </c>
      <c r="AN242" s="321">
        <v>44886</v>
      </c>
      <c r="AO242" s="321">
        <v>44908</v>
      </c>
      <c r="AP242" s="322" t="s">
        <v>216</v>
      </c>
      <c r="AQ242" s="323">
        <v>1838.37</v>
      </c>
      <c r="AR242" s="322" t="s">
        <v>216</v>
      </c>
    </row>
    <row r="243" spans="1:44" ht="15.75" customHeight="1" x14ac:dyDescent="0.25">
      <c r="A243" s="316">
        <v>44736</v>
      </c>
      <c r="B243" s="317" t="s">
        <v>216</v>
      </c>
      <c r="C243" s="317" t="s">
        <v>1496</v>
      </c>
      <c r="D243" s="317" t="s">
        <v>206</v>
      </c>
      <c r="E243" s="317" t="s">
        <v>1193</v>
      </c>
      <c r="F243" s="317" t="s">
        <v>1194</v>
      </c>
      <c r="G243" s="317" t="s">
        <v>209</v>
      </c>
      <c r="H243" s="317" t="s">
        <v>1497</v>
      </c>
      <c r="I243" s="316">
        <v>44751</v>
      </c>
      <c r="J243" s="318" t="s">
        <v>240</v>
      </c>
      <c r="K243" s="318" t="s">
        <v>1498</v>
      </c>
      <c r="L243" s="318" t="s">
        <v>240</v>
      </c>
      <c r="M243" s="318" t="s">
        <v>1499</v>
      </c>
      <c r="N243" s="318" t="s">
        <v>216</v>
      </c>
      <c r="O243" s="318" t="s">
        <v>216</v>
      </c>
      <c r="P243" s="316"/>
      <c r="Q243" s="344">
        <v>2571</v>
      </c>
      <c r="R243" s="317" t="s">
        <v>218</v>
      </c>
      <c r="S243" s="337">
        <v>0</v>
      </c>
      <c r="T243" s="317">
        <v>0</v>
      </c>
      <c r="U243" s="317"/>
      <c r="V243" s="317"/>
      <c r="W243" s="317"/>
      <c r="X243" s="320">
        <v>0</v>
      </c>
      <c r="Y243" s="317"/>
      <c r="Z243" s="317"/>
      <c r="AA243" s="317">
        <v>0</v>
      </c>
      <c r="AB243" s="317"/>
      <c r="AC243" s="317"/>
      <c r="AD243" s="317"/>
      <c r="AE243" s="318" t="s">
        <v>220</v>
      </c>
      <c r="AF243" s="321"/>
      <c r="AG243" s="322" t="s">
        <v>216</v>
      </c>
      <c r="AH243" s="322" t="s">
        <v>216</v>
      </c>
      <c r="AI243" s="322" t="s">
        <v>349</v>
      </c>
      <c r="AJ243" s="322" t="s">
        <v>216</v>
      </c>
      <c r="AK243" s="322" t="s">
        <v>216</v>
      </c>
      <c r="AL243" s="322" t="s">
        <v>216</v>
      </c>
      <c r="AM243" s="322" t="s">
        <v>216</v>
      </c>
      <c r="AN243" s="321"/>
      <c r="AO243" s="321"/>
      <c r="AP243" s="322" t="s">
        <v>216</v>
      </c>
      <c r="AQ243" s="322" t="s">
        <v>216</v>
      </c>
      <c r="AR243" s="322" t="s">
        <v>216</v>
      </c>
    </row>
    <row r="244" spans="1:44" ht="15.75" customHeight="1" x14ac:dyDescent="0.25">
      <c r="A244" s="316">
        <v>44711</v>
      </c>
      <c r="B244" s="317" t="s">
        <v>216</v>
      </c>
      <c r="C244" s="317" t="s">
        <v>1500</v>
      </c>
      <c r="D244" s="317" t="s">
        <v>1476</v>
      </c>
      <c r="E244" s="317" t="s">
        <v>1501</v>
      </c>
      <c r="F244" s="317" t="s">
        <v>1502</v>
      </c>
      <c r="G244" s="317" t="s">
        <v>209</v>
      </c>
      <c r="H244" s="317" t="s">
        <v>1503</v>
      </c>
      <c r="I244" s="316">
        <v>44742</v>
      </c>
      <c r="J244" s="318" t="s">
        <v>251</v>
      </c>
      <c r="K244" s="318" t="s">
        <v>1504</v>
      </c>
      <c r="L244" s="318" t="s">
        <v>216</v>
      </c>
      <c r="M244" s="318" t="s">
        <v>216</v>
      </c>
      <c r="N244" s="318" t="s">
        <v>216</v>
      </c>
      <c r="O244" s="318" t="s">
        <v>216</v>
      </c>
      <c r="P244" s="316">
        <v>44734</v>
      </c>
      <c r="Q244" s="331">
        <v>2090</v>
      </c>
      <c r="R244" s="317" t="s">
        <v>218</v>
      </c>
      <c r="S244" s="337">
        <v>2508</v>
      </c>
      <c r="T244" s="317">
        <v>0</v>
      </c>
      <c r="U244" s="317"/>
      <c r="V244" s="317"/>
      <c r="W244" s="317"/>
      <c r="X244" s="320">
        <v>0</v>
      </c>
      <c r="Y244" s="317"/>
      <c r="Z244" s="317"/>
      <c r="AA244" s="317">
        <v>2508</v>
      </c>
      <c r="AB244" s="317"/>
      <c r="AC244" s="317"/>
      <c r="AD244" s="317"/>
      <c r="AE244" s="318" t="s">
        <v>220</v>
      </c>
      <c r="AF244" s="321">
        <v>44713</v>
      </c>
      <c r="AG244" s="322" t="s">
        <v>1505</v>
      </c>
      <c r="AH244" s="322" t="s">
        <v>1440</v>
      </c>
      <c r="AI244" s="322" t="s">
        <v>1481</v>
      </c>
      <c r="AJ244" s="322" t="s">
        <v>1506</v>
      </c>
      <c r="AK244" s="323">
        <v>80943356</v>
      </c>
      <c r="AL244" s="323">
        <v>60934173</v>
      </c>
      <c r="AM244" s="322" t="s">
        <v>1464</v>
      </c>
      <c r="AN244" s="321">
        <v>44721</v>
      </c>
      <c r="AO244" s="321">
        <v>44734</v>
      </c>
      <c r="AP244" s="322" t="s">
        <v>216</v>
      </c>
      <c r="AQ244" s="345">
        <v>2508</v>
      </c>
      <c r="AR244" s="322" t="s">
        <v>216</v>
      </c>
    </row>
    <row r="245" spans="1:44" ht="15.75" customHeight="1" x14ac:dyDescent="0.25">
      <c r="A245" s="316">
        <v>44646</v>
      </c>
      <c r="B245" s="317" t="s">
        <v>216</v>
      </c>
      <c r="C245" s="317" t="s">
        <v>1507</v>
      </c>
      <c r="D245" s="317" t="s">
        <v>236</v>
      </c>
      <c r="E245" s="317" t="s">
        <v>1508</v>
      </c>
      <c r="F245" s="317" t="s">
        <v>1509</v>
      </c>
      <c r="G245" s="317" t="s">
        <v>209</v>
      </c>
      <c r="H245" s="317" t="s">
        <v>1510</v>
      </c>
      <c r="I245" s="316">
        <v>44656</v>
      </c>
      <c r="J245" s="318" t="s">
        <v>251</v>
      </c>
      <c r="K245" s="318" t="s">
        <v>1511</v>
      </c>
      <c r="L245" s="318" t="s">
        <v>251</v>
      </c>
      <c r="M245" s="318" t="s">
        <v>572</v>
      </c>
      <c r="N245" s="318" t="s">
        <v>216</v>
      </c>
      <c r="O245" s="318" t="s">
        <v>216</v>
      </c>
      <c r="P245" s="316"/>
      <c r="Q245" s="344">
        <v>2470</v>
      </c>
      <c r="R245" s="317" t="s">
        <v>218</v>
      </c>
      <c r="S245" s="337">
        <v>0</v>
      </c>
      <c r="T245" s="317">
        <v>0</v>
      </c>
      <c r="U245" s="317"/>
      <c r="V245" s="317"/>
      <c r="W245" s="317"/>
      <c r="X245" s="320">
        <v>0</v>
      </c>
      <c r="Y245" s="317"/>
      <c r="Z245" s="317"/>
      <c r="AA245" s="317">
        <v>0</v>
      </c>
      <c r="AB245" s="317"/>
      <c r="AC245" s="317"/>
      <c r="AD245" s="317"/>
      <c r="AE245" s="318" t="s">
        <v>220</v>
      </c>
      <c r="AF245" s="321"/>
      <c r="AG245" s="322" t="s">
        <v>216</v>
      </c>
      <c r="AH245" s="322" t="s">
        <v>216</v>
      </c>
      <c r="AI245" s="322" t="s">
        <v>244</v>
      </c>
      <c r="AJ245" s="322" t="s">
        <v>216</v>
      </c>
      <c r="AK245" s="322" t="s">
        <v>216</v>
      </c>
      <c r="AL245" s="322" t="s">
        <v>216</v>
      </c>
      <c r="AM245" s="322" t="s">
        <v>216</v>
      </c>
      <c r="AN245" s="321"/>
      <c r="AO245" s="321"/>
      <c r="AP245" s="322" t="s">
        <v>216</v>
      </c>
      <c r="AQ245" s="322" t="s">
        <v>216</v>
      </c>
      <c r="AR245" s="322" t="s">
        <v>216</v>
      </c>
    </row>
    <row r="246" spans="1:44" ht="15.75" customHeight="1" x14ac:dyDescent="0.25">
      <c r="A246" s="316">
        <v>44833</v>
      </c>
      <c r="B246" s="317" t="s">
        <v>1512</v>
      </c>
      <c r="C246" s="317" t="s">
        <v>1513</v>
      </c>
      <c r="D246" s="317" t="s">
        <v>1476</v>
      </c>
      <c r="E246" s="317" t="s">
        <v>1477</v>
      </c>
      <c r="F246" s="317" t="s">
        <v>1478</v>
      </c>
      <c r="G246" s="317" t="s">
        <v>209</v>
      </c>
      <c r="H246" s="317" t="s">
        <v>1514</v>
      </c>
      <c r="I246" s="316">
        <v>44858</v>
      </c>
      <c r="J246" s="318" t="s">
        <v>251</v>
      </c>
      <c r="K246" s="318" t="s">
        <v>1515</v>
      </c>
      <c r="L246" s="318" t="s">
        <v>251</v>
      </c>
      <c r="M246" s="318" t="s">
        <v>1516</v>
      </c>
      <c r="N246" s="318" t="s">
        <v>251</v>
      </c>
      <c r="O246" s="318" t="s">
        <v>849</v>
      </c>
      <c r="P246" s="316">
        <v>44876</v>
      </c>
      <c r="Q246" s="331">
        <v>1740</v>
      </c>
      <c r="R246" s="317" t="s">
        <v>255</v>
      </c>
      <c r="S246" s="337">
        <v>2088</v>
      </c>
      <c r="T246" s="317">
        <v>0</v>
      </c>
      <c r="U246" s="317"/>
      <c r="V246" s="317"/>
      <c r="W246" s="317"/>
      <c r="X246" s="320">
        <v>0</v>
      </c>
      <c r="Y246" s="317"/>
      <c r="Z246" s="317"/>
      <c r="AA246" s="317">
        <v>2088</v>
      </c>
      <c r="AB246" s="317"/>
      <c r="AC246" s="317"/>
      <c r="AD246" s="317"/>
      <c r="AE246" s="318" t="s">
        <v>220</v>
      </c>
      <c r="AF246" s="321">
        <v>44839</v>
      </c>
      <c r="AG246" s="322" t="s">
        <v>1517</v>
      </c>
      <c r="AH246" s="322" t="s">
        <v>1440</v>
      </c>
      <c r="AI246" s="322" t="s">
        <v>1518</v>
      </c>
      <c r="AJ246" s="322" t="s">
        <v>1519</v>
      </c>
      <c r="AK246" s="323">
        <v>80964428</v>
      </c>
      <c r="AL246" s="323">
        <v>60954512</v>
      </c>
      <c r="AM246" s="322" t="s">
        <v>1443</v>
      </c>
      <c r="AN246" s="321">
        <v>44874</v>
      </c>
      <c r="AO246" s="321">
        <v>44876</v>
      </c>
      <c r="AP246" s="322" t="s">
        <v>216</v>
      </c>
      <c r="AQ246" s="323">
        <v>2088</v>
      </c>
      <c r="AR246" s="322" t="s">
        <v>216</v>
      </c>
    </row>
    <row r="247" spans="1:44" ht="15.75" customHeight="1" x14ac:dyDescent="0.25">
      <c r="A247" s="316">
        <v>44776</v>
      </c>
      <c r="B247" s="317" t="s">
        <v>216</v>
      </c>
      <c r="C247" s="317" t="s">
        <v>1520</v>
      </c>
      <c r="D247" s="317" t="s">
        <v>236</v>
      </c>
      <c r="E247" s="317" t="s">
        <v>1521</v>
      </c>
      <c r="F247" s="317" t="s">
        <v>1522</v>
      </c>
      <c r="G247" s="317" t="s">
        <v>209</v>
      </c>
      <c r="H247" s="317" t="s">
        <v>1523</v>
      </c>
      <c r="I247" s="316">
        <v>44782</v>
      </c>
      <c r="J247" s="318" t="s">
        <v>229</v>
      </c>
      <c r="K247" s="318" t="s">
        <v>1524</v>
      </c>
      <c r="L247" s="318" t="s">
        <v>216</v>
      </c>
      <c r="M247" s="318" t="s">
        <v>216</v>
      </c>
      <c r="N247" s="318" t="s">
        <v>216</v>
      </c>
      <c r="O247" s="318" t="s">
        <v>216</v>
      </c>
      <c r="P247" s="316">
        <v>44777</v>
      </c>
      <c r="Q247" s="331">
        <v>2230</v>
      </c>
      <c r="R247" s="317" t="s">
        <v>218</v>
      </c>
      <c r="S247" s="337">
        <v>0</v>
      </c>
      <c r="T247" s="317">
        <v>0</v>
      </c>
      <c r="U247" s="317"/>
      <c r="V247" s="317"/>
      <c r="W247" s="317"/>
      <c r="X247" s="320">
        <v>0</v>
      </c>
      <c r="Y247" s="317"/>
      <c r="Z247" s="317"/>
      <c r="AA247" s="317">
        <v>0</v>
      </c>
      <c r="AB247" s="317"/>
      <c r="AC247" s="317"/>
      <c r="AD247" s="317"/>
      <c r="AE247" s="318" t="s">
        <v>220</v>
      </c>
      <c r="AF247" s="321"/>
      <c r="AG247" s="322" t="s">
        <v>216</v>
      </c>
      <c r="AH247" s="322" t="s">
        <v>216</v>
      </c>
      <c r="AI247" s="322" t="s">
        <v>244</v>
      </c>
      <c r="AJ247" s="322" t="s">
        <v>216</v>
      </c>
      <c r="AK247" s="322" t="s">
        <v>216</v>
      </c>
      <c r="AL247" s="322" t="s">
        <v>216</v>
      </c>
      <c r="AM247" s="322" t="s">
        <v>216</v>
      </c>
      <c r="AN247" s="321"/>
      <c r="AO247" s="321"/>
      <c r="AP247" s="322" t="s">
        <v>216</v>
      </c>
      <c r="AQ247" s="322" t="s">
        <v>216</v>
      </c>
      <c r="AR247" s="322" t="s">
        <v>216</v>
      </c>
    </row>
    <row r="248" spans="1:44" ht="15.75" customHeight="1" x14ac:dyDescent="0.25">
      <c r="A248" s="316">
        <v>44636</v>
      </c>
      <c r="B248" s="317" t="s">
        <v>216</v>
      </c>
      <c r="C248" s="317" t="s">
        <v>1525</v>
      </c>
      <c r="D248" s="317" t="s">
        <v>236</v>
      </c>
      <c r="E248" s="317" t="s">
        <v>1526</v>
      </c>
      <c r="F248" s="317" t="s">
        <v>1527</v>
      </c>
      <c r="G248" s="317" t="s">
        <v>209</v>
      </c>
      <c r="H248" s="317" t="s">
        <v>1528</v>
      </c>
      <c r="I248" s="316">
        <v>44658</v>
      </c>
      <c r="J248" s="318" t="s">
        <v>240</v>
      </c>
      <c r="K248" s="318" t="s">
        <v>1529</v>
      </c>
      <c r="L248" s="318" t="s">
        <v>216</v>
      </c>
      <c r="M248" s="318" t="s">
        <v>216</v>
      </c>
      <c r="N248" s="318" t="s">
        <v>216</v>
      </c>
      <c r="O248" s="318" t="s">
        <v>216</v>
      </c>
      <c r="P248" s="316">
        <v>44658</v>
      </c>
      <c r="Q248" s="331">
        <v>0</v>
      </c>
      <c r="R248" s="317" t="s">
        <v>216</v>
      </c>
      <c r="S248" s="337">
        <v>0</v>
      </c>
      <c r="T248" s="317">
        <v>0</v>
      </c>
      <c r="U248" s="317"/>
      <c r="V248" s="317"/>
      <c r="W248" s="317"/>
      <c r="X248" s="320">
        <v>0</v>
      </c>
      <c r="Y248" s="317"/>
      <c r="Z248" s="317"/>
      <c r="AA248" s="317">
        <v>0</v>
      </c>
      <c r="AB248" s="317"/>
      <c r="AC248" s="317"/>
      <c r="AD248" s="317"/>
      <c r="AE248" s="318" t="s">
        <v>220</v>
      </c>
      <c r="AF248" s="321"/>
      <c r="AG248" s="322" t="s">
        <v>216</v>
      </c>
      <c r="AH248" s="322" t="s">
        <v>216</v>
      </c>
      <c r="AI248" s="322" t="s">
        <v>244</v>
      </c>
      <c r="AJ248" s="322" t="s">
        <v>216</v>
      </c>
      <c r="AK248" s="322" t="s">
        <v>216</v>
      </c>
      <c r="AL248" s="322" t="s">
        <v>216</v>
      </c>
      <c r="AM248" s="322" t="s">
        <v>216</v>
      </c>
      <c r="AN248" s="321"/>
      <c r="AO248" s="321"/>
      <c r="AP248" s="322" t="s">
        <v>216</v>
      </c>
      <c r="AQ248" s="322" t="s">
        <v>216</v>
      </c>
      <c r="AR248" s="322" t="s">
        <v>216</v>
      </c>
    </row>
    <row r="249" spans="1:44" ht="15.75" customHeight="1" x14ac:dyDescent="0.25">
      <c r="A249" s="316">
        <v>44678</v>
      </c>
      <c r="B249" s="317" t="s">
        <v>216</v>
      </c>
      <c r="C249" s="317" t="s">
        <v>1530</v>
      </c>
      <c r="D249" s="317" t="s">
        <v>1531</v>
      </c>
      <c r="E249" s="317" t="s">
        <v>1532</v>
      </c>
      <c r="F249" s="317" t="s">
        <v>1533</v>
      </c>
      <c r="G249" s="317" t="s">
        <v>209</v>
      </c>
      <c r="H249" s="317" t="s">
        <v>1534</v>
      </c>
      <c r="I249" s="316">
        <v>44680</v>
      </c>
      <c r="J249" s="318" t="s">
        <v>413</v>
      </c>
      <c r="K249" s="318" t="s">
        <v>1535</v>
      </c>
      <c r="L249" s="318" t="s">
        <v>216</v>
      </c>
      <c r="M249" s="318" t="s">
        <v>216</v>
      </c>
      <c r="N249" s="318" t="s">
        <v>216</v>
      </c>
      <c r="O249" s="318" t="s">
        <v>216</v>
      </c>
      <c r="P249" s="316">
        <v>44722</v>
      </c>
      <c r="Q249" s="331">
        <v>1734.73</v>
      </c>
      <c r="R249" s="317" t="s">
        <v>218</v>
      </c>
      <c r="S249" s="337">
        <v>2081.6799999999998</v>
      </c>
      <c r="T249" s="317">
        <v>0</v>
      </c>
      <c r="U249" s="317"/>
      <c r="V249" s="317"/>
      <c r="W249" s="317"/>
      <c r="X249" s="320">
        <v>0</v>
      </c>
      <c r="Y249" s="317"/>
      <c r="Z249" s="317"/>
      <c r="AA249" s="317">
        <v>2081.6799999999998</v>
      </c>
      <c r="AB249" s="317"/>
      <c r="AC249" s="317"/>
      <c r="AD249" s="317"/>
      <c r="AE249" s="318" t="s">
        <v>220</v>
      </c>
      <c r="AF249" s="321">
        <v>44851</v>
      </c>
      <c r="AG249" s="322" t="s">
        <v>1536</v>
      </c>
      <c r="AH249" s="322" t="s">
        <v>1440</v>
      </c>
      <c r="AI249" s="322" t="s">
        <v>1537</v>
      </c>
      <c r="AJ249" s="322" t="s">
        <v>1538</v>
      </c>
      <c r="AK249" s="323">
        <v>80941363</v>
      </c>
      <c r="AL249" s="323">
        <v>60931470</v>
      </c>
      <c r="AM249" s="322" t="s">
        <v>1443</v>
      </c>
      <c r="AN249" s="321">
        <v>44699</v>
      </c>
      <c r="AO249" s="321">
        <v>44722</v>
      </c>
      <c r="AP249" s="322" t="s">
        <v>216</v>
      </c>
      <c r="AQ249" s="323">
        <v>2081.6799999999998</v>
      </c>
      <c r="AR249" s="322" t="s">
        <v>216</v>
      </c>
    </row>
    <row r="250" spans="1:44" ht="15.75" customHeight="1" x14ac:dyDescent="0.25">
      <c r="A250" s="316">
        <v>44724</v>
      </c>
      <c r="B250" s="317" t="s">
        <v>216</v>
      </c>
      <c r="C250" s="317" t="s">
        <v>1539</v>
      </c>
      <c r="D250" s="317" t="s">
        <v>331</v>
      </c>
      <c r="E250" s="317" t="s">
        <v>1540</v>
      </c>
      <c r="F250" s="317" t="s">
        <v>1541</v>
      </c>
      <c r="G250" s="317" t="s">
        <v>209</v>
      </c>
      <c r="H250" s="317" t="s">
        <v>1542</v>
      </c>
      <c r="I250" s="316">
        <v>44747</v>
      </c>
      <c r="J250" s="318" t="s">
        <v>271</v>
      </c>
      <c r="K250" s="318" t="s">
        <v>1543</v>
      </c>
      <c r="L250" s="318" t="s">
        <v>216</v>
      </c>
      <c r="M250" s="318" t="s">
        <v>216</v>
      </c>
      <c r="N250" s="318" t="s">
        <v>216</v>
      </c>
      <c r="O250" s="318" t="s">
        <v>216</v>
      </c>
      <c r="P250" s="316">
        <v>44729</v>
      </c>
      <c r="Q250" s="331">
        <v>2335</v>
      </c>
      <c r="R250" s="317" t="s">
        <v>218</v>
      </c>
      <c r="S250" s="337">
        <v>0</v>
      </c>
      <c r="T250" s="317">
        <v>0</v>
      </c>
      <c r="U250" s="317"/>
      <c r="V250" s="317"/>
      <c r="W250" s="317"/>
      <c r="X250" s="320">
        <v>0</v>
      </c>
      <c r="Y250" s="317"/>
      <c r="Z250" s="317"/>
      <c r="AA250" s="317">
        <v>0</v>
      </c>
      <c r="AB250" s="317"/>
      <c r="AC250" s="317"/>
      <c r="AD250" s="317"/>
      <c r="AE250" s="318" t="s">
        <v>220</v>
      </c>
      <c r="AF250" s="321"/>
      <c r="AG250" s="322" t="s">
        <v>216</v>
      </c>
      <c r="AH250" s="322" t="s">
        <v>216</v>
      </c>
      <c r="AI250" s="322" t="s">
        <v>1544</v>
      </c>
      <c r="AJ250" s="322" t="s">
        <v>216</v>
      </c>
      <c r="AK250" s="322" t="s">
        <v>216</v>
      </c>
      <c r="AL250" s="322" t="s">
        <v>216</v>
      </c>
      <c r="AM250" s="322" t="s">
        <v>216</v>
      </c>
      <c r="AN250" s="321"/>
      <c r="AO250" s="321"/>
      <c r="AP250" s="322" t="s">
        <v>216</v>
      </c>
      <c r="AQ250" s="322" t="s">
        <v>216</v>
      </c>
      <c r="AR250" s="322" t="s">
        <v>216</v>
      </c>
    </row>
    <row r="251" spans="1:44" ht="15.75" customHeight="1" x14ac:dyDescent="0.25">
      <c r="A251" s="316">
        <v>44900</v>
      </c>
      <c r="B251" s="317" t="s">
        <v>216</v>
      </c>
      <c r="C251" s="317" t="s">
        <v>1545</v>
      </c>
      <c r="D251" s="317" t="s">
        <v>206</v>
      </c>
      <c r="E251" s="317" t="s">
        <v>1546</v>
      </c>
      <c r="F251" s="317" t="s">
        <v>1547</v>
      </c>
      <c r="G251" s="317" t="s">
        <v>209</v>
      </c>
      <c r="H251" s="317" t="s">
        <v>1548</v>
      </c>
      <c r="I251" s="316">
        <v>44914</v>
      </c>
      <c r="J251" s="318" t="s">
        <v>251</v>
      </c>
      <c r="K251" s="318" t="s">
        <v>948</v>
      </c>
      <c r="L251" s="318" t="s">
        <v>216</v>
      </c>
      <c r="M251" s="318" t="s">
        <v>216</v>
      </c>
      <c r="N251" s="318" t="s">
        <v>216</v>
      </c>
      <c r="O251" s="318" t="s">
        <v>216</v>
      </c>
      <c r="P251" s="316"/>
      <c r="Q251" s="331">
        <v>0</v>
      </c>
      <c r="R251" s="317" t="s">
        <v>218</v>
      </c>
      <c r="S251" s="337">
        <v>0</v>
      </c>
      <c r="T251" s="317">
        <v>0</v>
      </c>
      <c r="U251" s="317"/>
      <c r="V251" s="317"/>
      <c r="W251" s="317"/>
      <c r="X251" s="320">
        <v>0</v>
      </c>
      <c r="Y251" s="317"/>
      <c r="Z251" s="317"/>
      <c r="AA251" s="317">
        <v>0</v>
      </c>
      <c r="AB251" s="317"/>
      <c r="AC251" s="317"/>
      <c r="AD251" s="317"/>
      <c r="AE251" s="318" t="s">
        <v>220</v>
      </c>
      <c r="AF251" s="321"/>
      <c r="AG251" s="322" t="s">
        <v>216</v>
      </c>
      <c r="AH251" s="322" t="s">
        <v>216</v>
      </c>
      <c r="AI251" s="322" t="s">
        <v>349</v>
      </c>
      <c r="AJ251" s="322" t="s">
        <v>216</v>
      </c>
      <c r="AK251" s="322" t="s">
        <v>216</v>
      </c>
      <c r="AL251" s="322" t="s">
        <v>216</v>
      </c>
      <c r="AM251" s="322" t="s">
        <v>216</v>
      </c>
      <c r="AN251" s="321"/>
      <c r="AO251" s="321"/>
      <c r="AP251" s="322" t="s">
        <v>216</v>
      </c>
      <c r="AQ251" s="322" t="s">
        <v>216</v>
      </c>
      <c r="AR251" s="322" t="s">
        <v>216</v>
      </c>
    </row>
    <row r="252" spans="1:44" s="303" customFormat="1" ht="15.75" customHeight="1" x14ac:dyDescent="0.25">
      <c r="A252" s="316">
        <v>44768</v>
      </c>
      <c r="B252" s="317" t="s">
        <v>1549</v>
      </c>
      <c r="C252" s="317" t="s">
        <v>1550</v>
      </c>
      <c r="D252" s="317" t="s">
        <v>236</v>
      </c>
      <c r="E252" s="317" t="s">
        <v>1551</v>
      </c>
      <c r="F252" s="317" t="s">
        <v>1552</v>
      </c>
      <c r="G252" s="317" t="s">
        <v>209</v>
      </c>
      <c r="H252" s="317" t="s">
        <v>1553</v>
      </c>
      <c r="I252" s="316">
        <v>44789</v>
      </c>
      <c r="J252" s="318" t="s">
        <v>1554</v>
      </c>
      <c r="K252" s="318" t="s">
        <v>1555</v>
      </c>
      <c r="L252" s="318" t="s">
        <v>229</v>
      </c>
      <c r="M252" s="318" t="s">
        <v>1556</v>
      </c>
      <c r="N252" s="318" t="s">
        <v>231</v>
      </c>
      <c r="O252" s="318" t="s">
        <v>1557</v>
      </c>
      <c r="P252" s="316">
        <v>44775</v>
      </c>
      <c r="Q252" s="331">
        <v>3485</v>
      </c>
      <c r="R252" s="317" t="s">
        <v>218</v>
      </c>
      <c r="S252" s="337">
        <v>4182</v>
      </c>
      <c r="T252" s="317">
        <v>0</v>
      </c>
      <c r="U252" s="317"/>
      <c r="V252" s="317"/>
      <c r="W252" s="317"/>
      <c r="X252" s="320">
        <v>2091</v>
      </c>
      <c r="Y252" s="317"/>
      <c r="Z252" s="317"/>
      <c r="AA252" s="317">
        <v>2091</v>
      </c>
      <c r="AB252" s="317"/>
      <c r="AC252" s="317"/>
      <c r="AD252" s="317"/>
      <c r="AE252" s="318" t="s">
        <v>220</v>
      </c>
      <c r="AF252" s="321">
        <v>44775</v>
      </c>
      <c r="AG252" s="322" t="s">
        <v>1558</v>
      </c>
      <c r="AH252" s="322" t="s">
        <v>1440</v>
      </c>
      <c r="AI252" s="322" t="s">
        <v>1452</v>
      </c>
      <c r="AJ252" s="322" t="s">
        <v>1559</v>
      </c>
      <c r="AK252" s="323">
        <v>80954493</v>
      </c>
      <c r="AL252" s="323">
        <v>60944772</v>
      </c>
      <c r="AM252" s="322" t="s">
        <v>1443</v>
      </c>
      <c r="AN252" s="321">
        <v>44797</v>
      </c>
      <c r="AO252" s="321">
        <v>44818</v>
      </c>
      <c r="AP252" s="322" t="s">
        <v>216</v>
      </c>
      <c r="AQ252" s="323">
        <v>4182</v>
      </c>
      <c r="AR252" s="322" t="s">
        <v>216</v>
      </c>
    </row>
    <row r="253" spans="1:44" ht="15.75" customHeight="1" x14ac:dyDescent="0.25">
      <c r="A253" s="316">
        <v>44664</v>
      </c>
      <c r="B253" s="317" t="s">
        <v>1560</v>
      </c>
      <c r="C253" s="317" t="s">
        <v>1561</v>
      </c>
      <c r="D253" s="317" t="s">
        <v>1562</v>
      </c>
      <c r="E253" s="317" t="s">
        <v>1563</v>
      </c>
      <c r="F253" s="317" t="s">
        <v>1564</v>
      </c>
      <c r="G253" s="317" t="s">
        <v>209</v>
      </c>
      <c r="H253" s="317" t="s">
        <v>1565</v>
      </c>
      <c r="I253" s="316">
        <v>44683</v>
      </c>
      <c r="J253" s="318" t="s">
        <v>251</v>
      </c>
      <c r="K253" s="318" t="s">
        <v>866</v>
      </c>
      <c r="L253" s="318" t="s">
        <v>251</v>
      </c>
      <c r="M253" s="318" t="s">
        <v>1566</v>
      </c>
      <c r="N253" s="318" t="s">
        <v>251</v>
      </c>
      <c r="O253" s="318" t="s">
        <v>1567</v>
      </c>
      <c r="P253" s="316">
        <v>44676</v>
      </c>
      <c r="Q253" s="331">
        <v>2040</v>
      </c>
      <c r="R253" s="317" t="s">
        <v>218</v>
      </c>
      <c r="S253" s="337">
        <v>2448</v>
      </c>
      <c r="T253" s="317">
        <v>0</v>
      </c>
      <c r="U253" s="317"/>
      <c r="V253" s="317"/>
      <c r="W253" s="317"/>
      <c r="X253" s="320">
        <v>0</v>
      </c>
      <c r="Y253" s="317"/>
      <c r="Z253" s="317"/>
      <c r="AA253" s="317">
        <v>2448</v>
      </c>
      <c r="AB253" s="317"/>
      <c r="AC253" s="317"/>
      <c r="AD253" s="317"/>
      <c r="AE253" s="318" t="s">
        <v>220</v>
      </c>
      <c r="AF253" s="321">
        <v>44672</v>
      </c>
      <c r="AG253" s="322" t="s">
        <v>1568</v>
      </c>
      <c r="AH253" s="322" t="s">
        <v>1440</v>
      </c>
      <c r="AI253" s="322" t="s">
        <v>1569</v>
      </c>
      <c r="AJ253" s="322" t="s">
        <v>1482</v>
      </c>
      <c r="AK253" s="323">
        <v>80938000</v>
      </c>
      <c r="AL253" s="323">
        <v>60928109</v>
      </c>
      <c r="AM253" s="322" t="s">
        <v>1464</v>
      </c>
      <c r="AN253" s="321">
        <v>44676</v>
      </c>
      <c r="AO253" s="321">
        <v>44687</v>
      </c>
      <c r="AP253" s="322"/>
      <c r="AQ253" s="345" t="s">
        <v>1570</v>
      </c>
      <c r="AR253" s="322" t="s">
        <v>216</v>
      </c>
    </row>
    <row r="254" spans="1:44" s="303" customFormat="1" ht="15.75" customHeight="1" x14ac:dyDescent="0.25">
      <c r="A254" s="316">
        <v>44657</v>
      </c>
      <c r="B254" s="317" t="s">
        <v>216</v>
      </c>
      <c r="C254" s="317" t="s">
        <v>1571</v>
      </c>
      <c r="D254" s="317" t="s">
        <v>1572</v>
      </c>
      <c r="E254" s="317" t="s">
        <v>1573</v>
      </c>
      <c r="F254" s="317" t="s">
        <v>1574</v>
      </c>
      <c r="G254" s="317" t="s">
        <v>209</v>
      </c>
      <c r="H254" s="317" t="s">
        <v>1575</v>
      </c>
      <c r="I254" s="316">
        <v>44664</v>
      </c>
      <c r="J254" s="318" t="s">
        <v>251</v>
      </c>
      <c r="K254" s="318" t="s">
        <v>1576</v>
      </c>
      <c r="L254" s="318" t="s">
        <v>1241</v>
      </c>
      <c r="M254" s="318" t="s">
        <v>1577</v>
      </c>
      <c r="N254" s="318" t="s">
        <v>1159</v>
      </c>
      <c r="O254" s="318" t="s">
        <v>1578</v>
      </c>
      <c r="P254" s="316">
        <v>44676</v>
      </c>
      <c r="Q254" s="331">
        <v>1480</v>
      </c>
      <c r="R254" s="317" t="s">
        <v>255</v>
      </c>
      <c r="S254" s="337">
        <v>1351.9</v>
      </c>
      <c r="T254" s="317">
        <v>0</v>
      </c>
      <c r="U254" s="317"/>
      <c r="V254" s="317"/>
      <c r="W254" s="317"/>
      <c r="X254" s="320">
        <v>0</v>
      </c>
      <c r="Y254" s="317"/>
      <c r="Z254" s="317"/>
      <c r="AA254" s="317">
        <v>1351.91</v>
      </c>
      <c r="AB254" s="317"/>
      <c r="AC254" s="317"/>
      <c r="AD254" s="317"/>
      <c r="AE254" s="318" t="s">
        <v>220</v>
      </c>
      <c r="AF254" s="321">
        <v>44663</v>
      </c>
      <c r="AG254" s="322" t="s">
        <v>1579</v>
      </c>
      <c r="AH254" s="322" t="s">
        <v>1440</v>
      </c>
      <c r="AI254" s="322" t="s">
        <v>1580</v>
      </c>
      <c r="AJ254" s="322" t="s">
        <v>1581</v>
      </c>
      <c r="AK254" s="323">
        <v>80937268</v>
      </c>
      <c r="AL254" s="323">
        <v>60928112</v>
      </c>
      <c r="AM254" s="322" t="s">
        <v>1443</v>
      </c>
      <c r="AN254" s="321">
        <v>44676</v>
      </c>
      <c r="AO254" s="321">
        <v>44687</v>
      </c>
      <c r="AP254" s="322" t="s">
        <v>216</v>
      </c>
      <c r="AQ254" s="323">
        <v>1351.91</v>
      </c>
      <c r="AR254" s="322" t="s">
        <v>216</v>
      </c>
    </row>
    <row r="255" spans="1:44" ht="15.75" customHeight="1" x14ac:dyDescent="0.25">
      <c r="A255" s="316">
        <v>44806</v>
      </c>
      <c r="B255" s="317" t="s">
        <v>216</v>
      </c>
      <c r="C255" s="317" t="s">
        <v>1582</v>
      </c>
      <c r="D255" s="317" t="s">
        <v>274</v>
      </c>
      <c r="E255" s="317" t="s">
        <v>1583</v>
      </c>
      <c r="F255" s="317" t="s">
        <v>1584</v>
      </c>
      <c r="G255" s="317" t="s">
        <v>209</v>
      </c>
      <c r="H255" s="317" t="s">
        <v>1585</v>
      </c>
      <c r="I255" s="316">
        <v>44819</v>
      </c>
      <c r="J255" s="318" t="s">
        <v>240</v>
      </c>
      <c r="K255" s="318" t="s">
        <v>1586</v>
      </c>
      <c r="L255" s="318" t="s">
        <v>216</v>
      </c>
      <c r="M255" s="318" t="s">
        <v>216</v>
      </c>
      <c r="N255" s="318" t="s">
        <v>216</v>
      </c>
      <c r="O255" s="318" t="s">
        <v>216</v>
      </c>
      <c r="P255" s="316">
        <v>44841</v>
      </c>
      <c r="Q255" s="331">
        <v>1370</v>
      </c>
      <c r="R255" s="317" t="s">
        <v>218</v>
      </c>
      <c r="S255" s="337">
        <v>1644</v>
      </c>
      <c r="T255" s="317">
        <v>0</v>
      </c>
      <c r="U255" s="317"/>
      <c r="V255" s="317"/>
      <c r="W255" s="317"/>
      <c r="X255" s="320">
        <v>0</v>
      </c>
      <c r="Y255" s="317"/>
      <c r="Z255" s="317"/>
      <c r="AA255" s="317">
        <v>1644</v>
      </c>
      <c r="AB255" s="317"/>
      <c r="AC255" s="317"/>
      <c r="AD255" s="317"/>
      <c r="AE255" s="318" t="s">
        <v>220</v>
      </c>
      <c r="AF255" s="321">
        <v>44816</v>
      </c>
      <c r="AG255" s="322" t="s">
        <v>1587</v>
      </c>
      <c r="AH255" s="322" t="s">
        <v>1440</v>
      </c>
      <c r="AI255" s="322" t="s">
        <v>1569</v>
      </c>
      <c r="AJ255" s="322" t="s">
        <v>1588</v>
      </c>
      <c r="AK255" s="323">
        <v>80957322</v>
      </c>
      <c r="AL255" s="323">
        <v>60947513</v>
      </c>
      <c r="AM255" s="322" t="s">
        <v>1464</v>
      </c>
      <c r="AN255" s="321">
        <v>44818</v>
      </c>
      <c r="AO255" s="321">
        <v>44841</v>
      </c>
      <c r="AP255" s="322" t="s">
        <v>216</v>
      </c>
      <c r="AQ255" s="323">
        <v>1644</v>
      </c>
      <c r="AR255" s="322" t="s">
        <v>216</v>
      </c>
    </row>
    <row r="256" spans="1:44" ht="15.75" customHeight="1" x14ac:dyDescent="0.25">
      <c r="A256" s="316">
        <v>44749</v>
      </c>
      <c r="B256" s="317" t="s">
        <v>1589</v>
      </c>
      <c r="C256" s="317" t="s">
        <v>1590</v>
      </c>
      <c r="D256" s="317" t="s">
        <v>1591</v>
      </c>
      <c r="E256" s="317" t="s">
        <v>1592</v>
      </c>
      <c r="F256" s="317" t="s">
        <v>1593</v>
      </c>
      <c r="G256" s="317" t="s">
        <v>209</v>
      </c>
      <c r="H256" s="317" t="s">
        <v>1594</v>
      </c>
      <c r="I256" s="316">
        <v>44792</v>
      </c>
      <c r="J256" s="318" t="s">
        <v>251</v>
      </c>
      <c r="K256" s="318" t="s">
        <v>816</v>
      </c>
      <c r="L256" s="318" t="s">
        <v>251</v>
      </c>
      <c r="M256" s="318" t="s">
        <v>876</v>
      </c>
      <c r="N256" s="318" t="s">
        <v>216</v>
      </c>
      <c r="O256" s="318" t="s">
        <v>216</v>
      </c>
      <c r="P256" s="316">
        <v>44813</v>
      </c>
      <c r="Q256" s="331">
        <v>4050</v>
      </c>
      <c r="R256" s="317" t="s">
        <v>255</v>
      </c>
      <c r="S256" s="337">
        <v>4005.94</v>
      </c>
      <c r="T256" s="317">
        <v>0</v>
      </c>
      <c r="U256" s="317"/>
      <c r="V256" s="317"/>
      <c r="W256" s="317"/>
      <c r="X256" s="320">
        <v>0</v>
      </c>
      <c r="Y256" s="317"/>
      <c r="Z256" s="317"/>
      <c r="AA256" s="317">
        <v>4005.94</v>
      </c>
      <c r="AB256" s="317"/>
      <c r="AC256" s="317"/>
      <c r="AD256" s="317"/>
      <c r="AE256" s="318" t="s">
        <v>220</v>
      </c>
      <c r="AF256" s="321">
        <v>44746</v>
      </c>
      <c r="AG256" s="322" t="s">
        <v>1595</v>
      </c>
      <c r="AH256" s="322" t="s">
        <v>1440</v>
      </c>
      <c r="AI256" s="322" t="s">
        <v>1580</v>
      </c>
      <c r="AJ256" s="322" t="s">
        <v>1596</v>
      </c>
      <c r="AK256" s="323">
        <v>80948438</v>
      </c>
      <c r="AL256" s="323">
        <v>60938632</v>
      </c>
      <c r="AM256" s="322" t="s">
        <v>1443</v>
      </c>
      <c r="AN256" s="321">
        <v>44750</v>
      </c>
      <c r="AO256" s="321">
        <v>44813</v>
      </c>
      <c r="AP256" s="322" t="s">
        <v>216</v>
      </c>
      <c r="AQ256" s="345">
        <v>4005.94</v>
      </c>
      <c r="AR256" s="322" t="s">
        <v>216</v>
      </c>
    </row>
    <row r="257" spans="1:44" s="303" customFormat="1" ht="15.75" customHeight="1" x14ac:dyDescent="0.25">
      <c r="A257" s="316">
        <v>44693</v>
      </c>
      <c r="B257" s="317" t="s">
        <v>216</v>
      </c>
      <c r="C257" s="317" t="s">
        <v>1597</v>
      </c>
      <c r="D257" s="317" t="s">
        <v>1531</v>
      </c>
      <c r="E257" s="317" t="s">
        <v>1598</v>
      </c>
      <c r="F257" s="317" t="s">
        <v>1533</v>
      </c>
      <c r="G257" s="317" t="s">
        <v>209</v>
      </c>
      <c r="H257" s="317" t="s">
        <v>1599</v>
      </c>
      <c r="I257" s="316">
        <v>44701</v>
      </c>
      <c r="J257" s="318" t="s">
        <v>240</v>
      </c>
      <c r="K257" s="318" t="s">
        <v>1586</v>
      </c>
      <c r="L257" s="318" t="s">
        <v>216</v>
      </c>
      <c r="M257" s="318" t="s">
        <v>216</v>
      </c>
      <c r="N257" s="318" t="s">
        <v>216</v>
      </c>
      <c r="O257" s="318" t="s">
        <v>216</v>
      </c>
      <c r="P257" s="316">
        <v>44722</v>
      </c>
      <c r="Q257" s="317" t="s">
        <v>1600</v>
      </c>
      <c r="R257" s="317" t="s">
        <v>218</v>
      </c>
      <c r="S257" s="337">
        <v>2081.77</v>
      </c>
      <c r="T257" s="317">
        <v>0</v>
      </c>
      <c r="U257" s="317"/>
      <c r="V257" s="317"/>
      <c r="W257" s="317"/>
      <c r="X257" s="320">
        <v>0</v>
      </c>
      <c r="Y257" s="317"/>
      <c r="Z257" s="317"/>
      <c r="AA257" s="317">
        <v>2081.6799999999998</v>
      </c>
      <c r="AB257" s="317"/>
      <c r="AC257" s="317"/>
      <c r="AD257" s="317"/>
      <c r="AE257" s="318" t="s">
        <v>220</v>
      </c>
      <c r="AF257" s="321">
        <v>44699</v>
      </c>
      <c r="AG257" s="322" t="s">
        <v>1601</v>
      </c>
      <c r="AH257" s="322" t="s">
        <v>1440</v>
      </c>
      <c r="AI257" s="322" t="s">
        <v>1537</v>
      </c>
      <c r="AJ257" s="322" t="s">
        <v>1602</v>
      </c>
      <c r="AK257" s="323">
        <v>80941598</v>
      </c>
      <c r="AL257" s="323">
        <v>60932611</v>
      </c>
      <c r="AM257" s="322" t="s">
        <v>1443</v>
      </c>
      <c r="AN257" s="321">
        <v>44707</v>
      </c>
      <c r="AO257" s="321">
        <v>44722</v>
      </c>
      <c r="AP257" s="322" t="s">
        <v>216</v>
      </c>
      <c r="AQ257" s="323">
        <v>2081.6799999999998</v>
      </c>
      <c r="AR257" s="322" t="s">
        <v>216</v>
      </c>
    </row>
    <row r="258" spans="1:44" s="303" customFormat="1" ht="15.75" customHeight="1" x14ac:dyDescent="0.25">
      <c r="A258" s="316">
        <v>44720</v>
      </c>
      <c r="B258" s="317" t="s">
        <v>216</v>
      </c>
      <c r="C258" s="317" t="s">
        <v>1603</v>
      </c>
      <c r="D258" s="317" t="s">
        <v>1572</v>
      </c>
      <c r="E258" s="317" t="s">
        <v>1573</v>
      </c>
      <c r="F258" s="317" t="s">
        <v>1574</v>
      </c>
      <c r="G258" s="317" t="s">
        <v>209</v>
      </c>
      <c r="H258" s="317" t="s">
        <v>1604</v>
      </c>
      <c r="I258" s="316">
        <v>44726</v>
      </c>
      <c r="J258" s="318" t="s">
        <v>251</v>
      </c>
      <c r="K258" s="318" t="s">
        <v>1576</v>
      </c>
      <c r="L258" s="318" t="s">
        <v>1159</v>
      </c>
      <c r="M258" s="318" t="s">
        <v>1605</v>
      </c>
      <c r="N258" s="318" t="s">
        <v>216</v>
      </c>
      <c r="O258" s="318" t="s">
        <v>216</v>
      </c>
      <c r="P258" s="316">
        <v>44743</v>
      </c>
      <c r="Q258" s="331">
        <v>1480</v>
      </c>
      <c r="R258" s="317" t="s">
        <v>255</v>
      </c>
      <c r="S258" s="337">
        <v>1418.5</v>
      </c>
      <c r="T258" s="317">
        <v>0</v>
      </c>
      <c r="U258" s="317"/>
      <c r="V258" s="317"/>
      <c r="W258" s="317"/>
      <c r="X258" s="320">
        <v>0</v>
      </c>
      <c r="Y258" s="317"/>
      <c r="Z258" s="317"/>
      <c r="AA258" s="317">
        <v>1418.53</v>
      </c>
      <c r="AB258" s="317"/>
      <c r="AC258" s="317"/>
      <c r="AD258" s="317"/>
      <c r="AE258" s="318" t="s">
        <v>220</v>
      </c>
      <c r="AF258" s="321">
        <v>44726</v>
      </c>
      <c r="AG258" s="322" t="s">
        <v>1606</v>
      </c>
      <c r="AH258" s="322" t="s">
        <v>1440</v>
      </c>
      <c r="AI258" s="322" t="s">
        <v>1580</v>
      </c>
      <c r="AJ258" s="322" t="s">
        <v>1607</v>
      </c>
      <c r="AK258" s="323">
        <v>80945028</v>
      </c>
      <c r="AL258" s="323">
        <v>60935170</v>
      </c>
      <c r="AM258" s="322" t="s">
        <v>1443</v>
      </c>
      <c r="AN258" s="321">
        <v>44727</v>
      </c>
      <c r="AO258" s="321">
        <v>44743</v>
      </c>
      <c r="AP258" s="322" t="s">
        <v>216</v>
      </c>
      <c r="AQ258" s="323">
        <v>1418.5</v>
      </c>
      <c r="AR258" s="322" t="s">
        <v>216</v>
      </c>
    </row>
    <row r="259" spans="1:44" ht="15.75" customHeight="1" x14ac:dyDescent="0.25">
      <c r="A259" s="316">
        <v>44775</v>
      </c>
      <c r="B259" s="317" t="s">
        <v>1608</v>
      </c>
      <c r="C259" s="317" t="s">
        <v>1609</v>
      </c>
      <c r="D259" s="317" t="s">
        <v>352</v>
      </c>
      <c r="E259" s="317" t="s">
        <v>353</v>
      </c>
      <c r="F259" s="317" t="s">
        <v>1610</v>
      </c>
      <c r="G259" s="317" t="s">
        <v>209</v>
      </c>
      <c r="H259" s="317" t="s">
        <v>1611</v>
      </c>
      <c r="I259" s="316">
        <v>44917</v>
      </c>
      <c r="J259" s="318" t="s">
        <v>251</v>
      </c>
      <c r="K259" s="318" t="s">
        <v>485</v>
      </c>
      <c r="L259" s="318" t="s">
        <v>216</v>
      </c>
      <c r="M259" s="318" t="s">
        <v>216</v>
      </c>
      <c r="N259" s="318" t="s">
        <v>216</v>
      </c>
      <c r="O259" s="318" t="s">
        <v>216</v>
      </c>
      <c r="P259" s="316">
        <v>44775</v>
      </c>
      <c r="Q259" s="343">
        <v>1805</v>
      </c>
      <c r="R259" s="317" t="s">
        <v>255</v>
      </c>
      <c r="S259" s="337">
        <v>0</v>
      </c>
      <c r="T259" s="317">
        <v>0</v>
      </c>
      <c r="U259" s="317"/>
      <c r="V259" s="317"/>
      <c r="W259" s="317"/>
      <c r="X259" s="320">
        <v>0</v>
      </c>
      <c r="Y259" s="317"/>
      <c r="Z259" s="317"/>
      <c r="AA259" s="317">
        <v>0</v>
      </c>
      <c r="AB259" s="317"/>
      <c r="AC259" s="317"/>
      <c r="AD259" s="317"/>
      <c r="AE259" s="318" t="s">
        <v>220</v>
      </c>
      <c r="AF259" s="321"/>
      <c r="AG259" s="322" t="s">
        <v>216</v>
      </c>
      <c r="AH259" s="322" t="s">
        <v>216</v>
      </c>
      <c r="AI259" s="322" t="s">
        <v>358</v>
      </c>
      <c r="AJ259" s="322" t="s">
        <v>216</v>
      </c>
      <c r="AK259" s="322" t="s">
        <v>216</v>
      </c>
      <c r="AL259" s="322" t="s">
        <v>216</v>
      </c>
      <c r="AM259" s="322" t="s">
        <v>216</v>
      </c>
      <c r="AN259" s="321"/>
      <c r="AO259" s="321"/>
      <c r="AP259" s="322" t="s">
        <v>216</v>
      </c>
      <c r="AQ259" s="322" t="s">
        <v>216</v>
      </c>
      <c r="AR259" s="322" t="s">
        <v>216</v>
      </c>
    </row>
    <row r="260" spans="1:44" s="303" customFormat="1" ht="15.75" customHeight="1" x14ac:dyDescent="0.25">
      <c r="A260" s="316">
        <v>44577</v>
      </c>
      <c r="B260" s="317" t="s">
        <v>1612</v>
      </c>
      <c r="C260" s="317" t="s">
        <v>1613</v>
      </c>
      <c r="D260" s="317" t="s">
        <v>236</v>
      </c>
      <c r="E260" s="317" t="s">
        <v>1614</v>
      </c>
      <c r="F260" s="317" t="s">
        <v>1615</v>
      </c>
      <c r="G260" s="317" t="s">
        <v>209</v>
      </c>
      <c r="H260" s="317" t="s">
        <v>1616</v>
      </c>
      <c r="I260" s="316">
        <v>44733</v>
      </c>
      <c r="J260" s="318" t="s">
        <v>229</v>
      </c>
      <c r="K260" s="318" t="s">
        <v>1617</v>
      </c>
      <c r="L260" s="318" t="s">
        <v>211</v>
      </c>
      <c r="M260" s="318" t="s">
        <v>1618</v>
      </c>
      <c r="N260" s="318" t="s">
        <v>216</v>
      </c>
      <c r="O260" s="318" t="s">
        <v>216</v>
      </c>
      <c r="P260" s="316">
        <v>44615</v>
      </c>
      <c r="Q260" s="331">
        <v>3485</v>
      </c>
      <c r="R260" s="317" t="s">
        <v>218</v>
      </c>
      <c r="S260" s="337">
        <v>4182</v>
      </c>
      <c r="T260" s="317">
        <v>0</v>
      </c>
      <c r="U260" s="317"/>
      <c r="V260" s="317"/>
      <c r="W260" s="317"/>
      <c r="X260" s="320">
        <v>2091</v>
      </c>
      <c r="Y260" s="317"/>
      <c r="Z260" s="317"/>
      <c r="AA260" s="317">
        <v>2091</v>
      </c>
      <c r="AB260" s="317"/>
      <c r="AC260" s="317"/>
      <c r="AD260" s="317"/>
      <c r="AE260" s="318" t="s">
        <v>220</v>
      </c>
      <c r="AF260" s="321">
        <v>44596</v>
      </c>
      <c r="AG260" s="322" t="s">
        <v>1619</v>
      </c>
      <c r="AH260" s="322" t="s">
        <v>1620</v>
      </c>
      <c r="AI260" s="322" t="s">
        <v>1452</v>
      </c>
      <c r="AJ260" s="322" t="s">
        <v>1621</v>
      </c>
      <c r="AK260" s="323">
        <v>80944297</v>
      </c>
      <c r="AL260" s="323">
        <v>60934535</v>
      </c>
      <c r="AM260" s="322" t="s">
        <v>1443</v>
      </c>
      <c r="AN260" s="321">
        <v>44750</v>
      </c>
      <c r="AO260" s="321">
        <v>44771</v>
      </c>
      <c r="AP260" s="322" t="s">
        <v>216</v>
      </c>
      <c r="AQ260" s="323">
        <v>4182</v>
      </c>
      <c r="AR260" s="322" t="s">
        <v>216</v>
      </c>
    </row>
    <row r="261" spans="1:44" s="303" customFormat="1" ht="15.75" customHeight="1" x14ac:dyDescent="0.25">
      <c r="A261" s="316">
        <v>44690</v>
      </c>
      <c r="B261" s="317" t="s">
        <v>216</v>
      </c>
      <c r="C261" s="317" t="s">
        <v>1622</v>
      </c>
      <c r="D261" s="317" t="s">
        <v>1488</v>
      </c>
      <c r="E261" s="317" t="s">
        <v>1623</v>
      </c>
      <c r="F261" s="317" t="s">
        <v>1624</v>
      </c>
      <c r="G261" s="317" t="s">
        <v>209</v>
      </c>
      <c r="H261" s="317" t="s">
        <v>1625</v>
      </c>
      <c r="I261" s="316">
        <v>43988</v>
      </c>
      <c r="J261" s="318" t="s">
        <v>251</v>
      </c>
      <c r="K261" s="318" t="s">
        <v>1576</v>
      </c>
      <c r="L261" s="318" t="s">
        <v>216</v>
      </c>
      <c r="M261" s="318" t="s">
        <v>216</v>
      </c>
      <c r="N261" s="318" t="s">
        <v>216</v>
      </c>
      <c r="O261" s="318" t="s">
        <v>216</v>
      </c>
      <c r="P261" s="316">
        <v>44750</v>
      </c>
      <c r="Q261" s="331">
        <v>1710</v>
      </c>
      <c r="R261" s="317" t="s">
        <v>255</v>
      </c>
      <c r="S261" s="337">
        <v>1638.98</v>
      </c>
      <c r="T261" s="317">
        <v>0</v>
      </c>
      <c r="U261" s="317"/>
      <c r="V261" s="317"/>
      <c r="W261" s="317"/>
      <c r="X261" s="320">
        <v>0</v>
      </c>
      <c r="Y261" s="317"/>
      <c r="Z261" s="317"/>
      <c r="AA261" s="317">
        <v>1638.98</v>
      </c>
      <c r="AB261" s="317"/>
      <c r="AC261" s="317"/>
      <c r="AD261" s="317"/>
      <c r="AE261" s="318" t="s">
        <v>220</v>
      </c>
      <c r="AF261" s="321">
        <v>44720</v>
      </c>
      <c r="AG261" s="322" t="s">
        <v>1626</v>
      </c>
      <c r="AH261" s="322" t="s">
        <v>1440</v>
      </c>
      <c r="AI261" s="322" t="s">
        <v>1494</v>
      </c>
      <c r="AJ261" s="322" t="s">
        <v>1627</v>
      </c>
      <c r="AK261" s="323">
        <v>80944110</v>
      </c>
      <c r="AL261" s="323">
        <v>60934204</v>
      </c>
      <c r="AM261" s="322" t="s">
        <v>1443</v>
      </c>
      <c r="AN261" s="321">
        <v>44721</v>
      </c>
      <c r="AO261" s="321">
        <v>44750</v>
      </c>
      <c r="AP261" s="322" t="s">
        <v>216</v>
      </c>
      <c r="AQ261" s="323">
        <v>1638.38</v>
      </c>
      <c r="AR261" s="322" t="s">
        <v>216</v>
      </c>
    </row>
    <row r="262" spans="1:44" ht="15.75" customHeight="1" x14ac:dyDescent="0.25">
      <c r="A262" s="316">
        <v>44655</v>
      </c>
      <c r="B262" s="317" t="s">
        <v>216</v>
      </c>
      <c r="C262" s="317" t="s">
        <v>1628</v>
      </c>
      <c r="D262" s="317" t="s">
        <v>1488</v>
      </c>
      <c r="E262" s="317" t="s">
        <v>1629</v>
      </c>
      <c r="F262" s="317" t="s">
        <v>1630</v>
      </c>
      <c r="G262" s="317" t="s">
        <v>209</v>
      </c>
      <c r="H262" s="317" t="s">
        <v>1631</v>
      </c>
      <c r="I262" s="316">
        <v>44694</v>
      </c>
      <c r="J262" s="318" t="s">
        <v>271</v>
      </c>
      <c r="K262" s="318" t="s">
        <v>589</v>
      </c>
      <c r="L262" s="318" t="s">
        <v>216</v>
      </c>
      <c r="M262" s="318" t="s">
        <v>216</v>
      </c>
      <c r="N262" s="318" t="s">
        <v>216</v>
      </c>
      <c r="O262" s="318" t="s">
        <v>216</v>
      </c>
      <c r="P262" s="316">
        <v>44722</v>
      </c>
      <c r="Q262" s="331">
        <v>855</v>
      </c>
      <c r="R262" s="317" t="s">
        <v>255</v>
      </c>
      <c r="S262" s="337">
        <v>819.49</v>
      </c>
      <c r="T262" s="317">
        <v>0</v>
      </c>
      <c r="U262" s="317"/>
      <c r="V262" s="317"/>
      <c r="W262" s="317"/>
      <c r="X262" s="320">
        <v>0</v>
      </c>
      <c r="Y262" s="317"/>
      <c r="Z262" s="317"/>
      <c r="AA262" s="317">
        <v>819.49</v>
      </c>
      <c r="AB262" s="317"/>
      <c r="AC262" s="317"/>
      <c r="AD262" s="317"/>
      <c r="AE262" s="318" t="s">
        <v>220</v>
      </c>
      <c r="AF262" s="321">
        <v>44691</v>
      </c>
      <c r="AG262" s="322" t="s">
        <v>1632</v>
      </c>
      <c r="AH262" s="322" t="s">
        <v>1440</v>
      </c>
      <c r="AI262" s="322" t="s">
        <v>1494</v>
      </c>
      <c r="AJ262" s="322" t="s">
        <v>1633</v>
      </c>
      <c r="AK262" s="323">
        <v>80940384</v>
      </c>
      <c r="AL262" s="323">
        <v>60931027</v>
      </c>
      <c r="AM262" s="322" t="s">
        <v>1443</v>
      </c>
      <c r="AN262" s="321">
        <v>44697</v>
      </c>
      <c r="AO262" s="321">
        <v>44722</v>
      </c>
      <c r="AP262" s="322" t="s">
        <v>216</v>
      </c>
      <c r="AQ262" s="323">
        <v>819.49</v>
      </c>
      <c r="AR262" s="322" t="s">
        <v>216</v>
      </c>
    </row>
    <row r="263" spans="1:44" ht="15.75" customHeight="1" x14ac:dyDescent="0.25">
      <c r="A263" s="316">
        <v>44663</v>
      </c>
      <c r="B263" s="317" t="s">
        <v>216</v>
      </c>
      <c r="C263" s="317" t="s">
        <v>1634</v>
      </c>
      <c r="D263" s="317" t="s">
        <v>1635</v>
      </c>
      <c r="E263" s="317" t="s">
        <v>1636</v>
      </c>
      <c r="F263" s="317" t="s">
        <v>1637</v>
      </c>
      <c r="G263" s="317" t="s">
        <v>209</v>
      </c>
      <c r="H263" s="317" t="s">
        <v>1638</v>
      </c>
      <c r="I263" s="316">
        <v>44676</v>
      </c>
      <c r="J263" s="318" t="s">
        <v>251</v>
      </c>
      <c r="K263" s="318" t="s">
        <v>816</v>
      </c>
      <c r="L263" s="318" t="s">
        <v>216</v>
      </c>
      <c r="M263" s="318" t="s">
        <v>216</v>
      </c>
      <c r="N263" s="318" t="s">
        <v>216</v>
      </c>
      <c r="O263" s="318" t="s">
        <v>216</v>
      </c>
      <c r="P263" s="316">
        <v>44693</v>
      </c>
      <c r="Q263" s="331">
        <v>2250</v>
      </c>
      <c r="R263" s="317" t="s">
        <v>255</v>
      </c>
      <c r="S263" s="337">
        <v>2275.21</v>
      </c>
      <c r="T263" s="317">
        <v>0</v>
      </c>
      <c r="U263" s="317"/>
      <c r="V263" s="317"/>
      <c r="W263" s="317"/>
      <c r="X263" s="320">
        <v>0</v>
      </c>
      <c r="Y263" s="317"/>
      <c r="Z263" s="317"/>
      <c r="AA263" s="317">
        <v>2275.21</v>
      </c>
      <c r="AB263" s="317"/>
      <c r="AC263" s="317"/>
      <c r="AD263" s="317"/>
      <c r="AE263" s="318" t="s">
        <v>220</v>
      </c>
      <c r="AF263" s="321">
        <v>44672</v>
      </c>
      <c r="AG263" s="322" t="s">
        <v>1639</v>
      </c>
      <c r="AH263" s="322" t="s">
        <v>1620</v>
      </c>
      <c r="AI263" s="322" t="s">
        <v>1640</v>
      </c>
      <c r="AJ263" s="322" t="s">
        <v>1482</v>
      </c>
      <c r="AK263" s="323">
        <v>80937997</v>
      </c>
      <c r="AL263" s="323">
        <v>60928599</v>
      </c>
      <c r="AM263" s="322" t="s">
        <v>1443</v>
      </c>
      <c r="AN263" s="321">
        <v>44677</v>
      </c>
      <c r="AO263" s="321">
        <v>44693</v>
      </c>
      <c r="AP263" s="322" t="s">
        <v>216</v>
      </c>
      <c r="AQ263" s="323">
        <v>2275.21</v>
      </c>
      <c r="AR263" s="322" t="s">
        <v>216</v>
      </c>
    </row>
    <row r="264" spans="1:44" ht="15.75" customHeight="1" x14ac:dyDescent="0.25">
      <c r="A264" s="316">
        <v>44707</v>
      </c>
      <c r="B264" s="317" t="s">
        <v>1641</v>
      </c>
      <c r="C264" s="317" t="s">
        <v>1642</v>
      </c>
      <c r="D264" s="317" t="s">
        <v>1562</v>
      </c>
      <c r="E264" s="317" t="s">
        <v>1643</v>
      </c>
      <c r="F264" s="317" t="s">
        <v>1644</v>
      </c>
      <c r="G264" s="317" t="s">
        <v>209</v>
      </c>
      <c r="H264" s="317" t="s">
        <v>1645</v>
      </c>
      <c r="I264" s="316">
        <v>44725</v>
      </c>
      <c r="J264" s="318" t="s">
        <v>271</v>
      </c>
      <c r="K264" s="318" t="s">
        <v>589</v>
      </c>
      <c r="L264" s="318" t="s">
        <v>216</v>
      </c>
      <c r="M264" s="318" t="s">
        <v>216</v>
      </c>
      <c r="N264" s="318" t="s">
        <v>216</v>
      </c>
      <c r="O264" s="318" t="s">
        <v>216</v>
      </c>
      <c r="P264" s="316">
        <v>44732</v>
      </c>
      <c r="Q264" s="331">
        <v>2040</v>
      </c>
      <c r="R264" s="317" t="s">
        <v>218</v>
      </c>
      <c r="S264" s="337">
        <v>2448</v>
      </c>
      <c r="T264" s="317">
        <v>0</v>
      </c>
      <c r="U264" s="317"/>
      <c r="V264" s="317"/>
      <c r="W264" s="317"/>
      <c r="X264" s="320">
        <v>0</v>
      </c>
      <c r="Y264" s="317"/>
      <c r="Z264" s="317"/>
      <c r="AA264" s="317">
        <v>2448</v>
      </c>
      <c r="AB264" s="317"/>
      <c r="AC264" s="317"/>
      <c r="AD264" s="317"/>
      <c r="AE264" s="318" t="s">
        <v>220</v>
      </c>
      <c r="AF264" s="321">
        <v>44708</v>
      </c>
      <c r="AG264" s="322" t="s">
        <v>1646</v>
      </c>
      <c r="AH264" s="322" t="s">
        <v>1440</v>
      </c>
      <c r="AI264" s="322" t="s">
        <v>1569</v>
      </c>
      <c r="AJ264" s="322" t="s">
        <v>1647</v>
      </c>
      <c r="AK264" s="323">
        <v>80942912</v>
      </c>
      <c r="AL264" s="323">
        <v>60933644</v>
      </c>
      <c r="AM264" s="322" t="s">
        <v>1464</v>
      </c>
      <c r="AN264" s="321">
        <v>44721</v>
      </c>
      <c r="AO264" s="321">
        <v>44732</v>
      </c>
      <c r="AP264" s="322" t="s">
        <v>216</v>
      </c>
      <c r="AQ264" s="345">
        <v>2448</v>
      </c>
      <c r="AR264" s="322" t="s">
        <v>216</v>
      </c>
    </row>
    <row r="265" spans="1:44" s="303" customFormat="1" ht="15.75" customHeight="1" x14ac:dyDescent="0.25">
      <c r="A265" s="316">
        <v>44740</v>
      </c>
      <c r="B265" s="317" t="s">
        <v>216</v>
      </c>
      <c r="C265" s="317" t="s">
        <v>1648</v>
      </c>
      <c r="D265" s="317" t="s">
        <v>236</v>
      </c>
      <c r="E265" s="317" t="s">
        <v>1649</v>
      </c>
      <c r="F265" s="317" t="s">
        <v>1650</v>
      </c>
      <c r="G265" s="317" t="s">
        <v>209</v>
      </c>
      <c r="H265" s="317" t="s">
        <v>1651</v>
      </c>
      <c r="I265" s="316">
        <v>44746</v>
      </c>
      <c r="J265" s="318" t="s">
        <v>240</v>
      </c>
      <c r="K265" s="318" t="s">
        <v>318</v>
      </c>
      <c r="L265" s="318" t="s">
        <v>216</v>
      </c>
      <c r="M265" s="318" t="s">
        <v>216</v>
      </c>
      <c r="N265" s="318" t="s">
        <v>216</v>
      </c>
      <c r="O265" s="318" t="s">
        <v>216</v>
      </c>
      <c r="P265" s="316">
        <v>44771</v>
      </c>
      <c r="Q265" s="331">
        <v>1666</v>
      </c>
      <c r="R265" s="317" t="s">
        <v>218</v>
      </c>
      <c r="S265" s="337">
        <v>1999.2</v>
      </c>
      <c r="T265" s="317">
        <v>0</v>
      </c>
      <c r="U265" s="317"/>
      <c r="V265" s="317"/>
      <c r="W265" s="317"/>
      <c r="X265" s="320">
        <v>0</v>
      </c>
      <c r="Y265" s="317"/>
      <c r="Z265" s="317"/>
      <c r="AA265" s="317">
        <v>1999.2</v>
      </c>
      <c r="AB265" s="317"/>
      <c r="AC265" s="317"/>
      <c r="AD265" s="317"/>
      <c r="AE265" s="318" t="s">
        <v>220</v>
      </c>
      <c r="AF265" s="321">
        <v>44746</v>
      </c>
      <c r="AG265" s="322" t="s">
        <v>1652</v>
      </c>
      <c r="AH265" s="322" t="s">
        <v>1440</v>
      </c>
      <c r="AI265" s="322" t="s">
        <v>1452</v>
      </c>
      <c r="AJ265" s="322" t="s">
        <v>1596</v>
      </c>
      <c r="AK265" s="323">
        <v>80948399</v>
      </c>
      <c r="AL265" s="323">
        <v>60938806</v>
      </c>
      <c r="AM265" s="322" t="s">
        <v>1464</v>
      </c>
      <c r="AN265" s="321">
        <v>44755</v>
      </c>
      <c r="AO265" s="321">
        <v>44771</v>
      </c>
      <c r="AP265" s="322" t="s">
        <v>216</v>
      </c>
      <c r="AQ265" s="345">
        <v>1999.2</v>
      </c>
      <c r="AR265" s="322" t="s">
        <v>216</v>
      </c>
    </row>
    <row r="266" spans="1:44" ht="15.75" customHeight="1" x14ac:dyDescent="0.25">
      <c r="A266" s="316">
        <v>44701</v>
      </c>
      <c r="B266" s="317" t="s">
        <v>1653</v>
      </c>
      <c r="C266" s="317" t="s">
        <v>1654</v>
      </c>
      <c r="D266" s="317" t="s">
        <v>1476</v>
      </c>
      <c r="E266" s="317" t="s">
        <v>1477</v>
      </c>
      <c r="F266" s="317" t="s">
        <v>1478</v>
      </c>
      <c r="G266" s="317" t="s">
        <v>209</v>
      </c>
      <c r="H266" s="317" t="s">
        <v>1655</v>
      </c>
      <c r="I266" s="316">
        <v>44707</v>
      </c>
      <c r="J266" s="318" t="s">
        <v>398</v>
      </c>
      <c r="K266" s="318" t="s">
        <v>1656</v>
      </c>
      <c r="L266" s="318" t="s">
        <v>251</v>
      </c>
      <c r="M266" s="318" t="s">
        <v>1657</v>
      </c>
      <c r="N266" s="318" t="s">
        <v>216</v>
      </c>
      <c r="O266" s="318" t="s">
        <v>216</v>
      </c>
      <c r="P266" s="316">
        <v>44791</v>
      </c>
      <c r="Q266" s="331">
        <v>1740</v>
      </c>
      <c r="R266" s="317" t="s">
        <v>218</v>
      </c>
      <c r="S266" s="337">
        <v>2088</v>
      </c>
      <c r="T266" s="317">
        <v>0</v>
      </c>
      <c r="U266" s="317"/>
      <c r="V266" s="317"/>
      <c r="W266" s="317"/>
      <c r="X266" s="320">
        <v>0</v>
      </c>
      <c r="Y266" s="317"/>
      <c r="Z266" s="317"/>
      <c r="AA266" s="317">
        <v>2088</v>
      </c>
      <c r="AB266" s="317"/>
      <c r="AC266" s="317"/>
      <c r="AD266" s="317"/>
      <c r="AE266" s="318" t="s">
        <v>220</v>
      </c>
      <c r="AF266" s="321">
        <v>44768</v>
      </c>
      <c r="AG266" s="322" t="s">
        <v>1658</v>
      </c>
      <c r="AH266" s="322" t="s">
        <v>1440</v>
      </c>
      <c r="AI266" s="322" t="s">
        <v>1659</v>
      </c>
      <c r="AJ266" s="322" t="s">
        <v>1660</v>
      </c>
      <c r="AK266" s="323">
        <v>80951202</v>
      </c>
      <c r="AL266" s="323">
        <v>60941342</v>
      </c>
      <c r="AM266" s="322" t="s">
        <v>1464</v>
      </c>
      <c r="AN266" s="321">
        <v>44769</v>
      </c>
      <c r="AO266" s="321">
        <v>44791</v>
      </c>
      <c r="AP266" s="322" t="s">
        <v>216</v>
      </c>
      <c r="AQ266" s="323">
        <v>2088</v>
      </c>
      <c r="AR266" s="322" t="s">
        <v>216</v>
      </c>
    </row>
    <row r="267" spans="1:44" ht="15.75" customHeight="1" x14ac:dyDescent="0.25">
      <c r="A267" s="316">
        <v>44733</v>
      </c>
      <c r="B267" s="317" t="s">
        <v>1661</v>
      </c>
      <c r="C267" s="317" t="s">
        <v>1662</v>
      </c>
      <c r="D267" s="317" t="s">
        <v>1476</v>
      </c>
      <c r="E267" s="317" t="s">
        <v>1663</v>
      </c>
      <c r="F267" s="317" t="s">
        <v>1664</v>
      </c>
      <c r="G267" s="317" t="s">
        <v>209</v>
      </c>
      <c r="H267" s="317" t="s">
        <v>1665</v>
      </c>
      <c r="I267" s="316">
        <v>44749</v>
      </c>
      <c r="J267" s="318" t="s">
        <v>251</v>
      </c>
      <c r="K267" s="318" t="s">
        <v>394</v>
      </c>
      <c r="L267" s="318" t="s">
        <v>216</v>
      </c>
      <c r="M267" s="318" t="s">
        <v>216</v>
      </c>
      <c r="N267" s="318" t="s">
        <v>216</v>
      </c>
      <c r="O267" s="318" t="s">
        <v>216</v>
      </c>
      <c r="P267" s="316">
        <v>44757</v>
      </c>
      <c r="Q267" s="331">
        <v>2730</v>
      </c>
      <c r="R267" s="317" t="s">
        <v>218</v>
      </c>
      <c r="S267" s="337">
        <v>3276</v>
      </c>
      <c r="T267" s="317">
        <v>0</v>
      </c>
      <c r="U267" s="317"/>
      <c r="V267" s="317"/>
      <c r="W267" s="317"/>
      <c r="X267" s="320">
        <v>0</v>
      </c>
      <c r="Y267" s="317"/>
      <c r="Z267" s="317"/>
      <c r="AA267" s="317">
        <v>3276</v>
      </c>
      <c r="AB267" s="317"/>
      <c r="AC267" s="317"/>
      <c r="AD267" s="317"/>
      <c r="AE267" s="318" t="s">
        <v>220</v>
      </c>
      <c r="AF267" s="321">
        <v>44735</v>
      </c>
      <c r="AG267" s="322" t="s">
        <v>1666</v>
      </c>
      <c r="AH267" s="322" t="s">
        <v>1440</v>
      </c>
      <c r="AI267" s="322" t="s">
        <v>1481</v>
      </c>
      <c r="AJ267" s="322" t="s">
        <v>1667</v>
      </c>
      <c r="AK267" s="323">
        <v>80946388</v>
      </c>
      <c r="AL267" s="323">
        <v>60936674</v>
      </c>
      <c r="AM267" s="322" t="s">
        <v>1464</v>
      </c>
      <c r="AN267" s="321">
        <v>44740</v>
      </c>
      <c r="AO267" s="321">
        <v>44757</v>
      </c>
      <c r="AP267" s="322" t="s">
        <v>216</v>
      </c>
      <c r="AQ267" s="345">
        <v>3276</v>
      </c>
      <c r="AR267" s="322" t="s">
        <v>216</v>
      </c>
    </row>
    <row r="268" spans="1:44" s="303" customFormat="1" ht="15.75" customHeight="1" x14ac:dyDescent="0.25">
      <c r="A268" s="316">
        <v>44777</v>
      </c>
      <c r="B268" s="317" t="s">
        <v>216</v>
      </c>
      <c r="C268" s="317" t="s">
        <v>1668</v>
      </c>
      <c r="D268" s="317" t="s">
        <v>1488</v>
      </c>
      <c r="E268" s="317" t="s">
        <v>1669</v>
      </c>
      <c r="F268" s="317" t="s">
        <v>1670</v>
      </c>
      <c r="G268" s="317" t="s">
        <v>209</v>
      </c>
      <c r="H268" s="317" t="s">
        <v>1671</v>
      </c>
      <c r="I268" s="316">
        <v>44795</v>
      </c>
      <c r="J268" s="318" t="s">
        <v>271</v>
      </c>
      <c r="K268" s="318" t="s">
        <v>589</v>
      </c>
      <c r="L268" s="318" t="s">
        <v>216</v>
      </c>
      <c r="M268" s="318" t="s">
        <v>216</v>
      </c>
      <c r="N268" s="318" t="s">
        <v>216</v>
      </c>
      <c r="O268" s="318" t="s">
        <v>216</v>
      </c>
      <c r="P268" s="316">
        <v>44848</v>
      </c>
      <c r="Q268" s="331">
        <v>1035</v>
      </c>
      <c r="R268" s="317" t="s">
        <v>255</v>
      </c>
      <c r="S268" s="337">
        <v>1073.19</v>
      </c>
      <c r="T268" s="317">
        <v>0</v>
      </c>
      <c r="U268" s="317"/>
      <c r="V268" s="317"/>
      <c r="W268" s="317"/>
      <c r="X268" s="320">
        <v>0</v>
      </c>
      <c r="Y268" s="317"/>
      <c r="Z268" s="317"/>
      <c r="AA268" s="317">
        <v>1073.19</v>
      </c>
      <c r="AB268" s="317"/>
      <c r="AC268" s="317"/>
      <c r="AD268" s="317"/>
      <c r="AE268" s="318" t="s">
        <v>220</v>
      </c>
      <c r="AF268" s="321">
        <v>44816</v>
      </c>
      <c r="AG268" s="322" t="s">
        <v>1673</v>
      </c>
      <c r="AH268" s="322" t="s">
        <v>1440</v>
      </c>
      <c r="AI268" s="322" t="s">
        <v>1494</v>
      </c>
      <c r="AJ268" s="322" t="s">
        <v>1588</v>
      </c>
      <c r="AK268" s="323">
        <v>80957443</v>
      </c>
      <c r="AL268" s="323">
        <v>60947873</v>
      </c>
      <c r="AM268" s="322" t="s">
        <v>1443</v>
      </c>
      <c r="AN268" s="321">
        <v>44824</v>
      </c>
      <c r="AO268" s="321">
        <v>44848</v>
      </c>
      <c r="AP268" s="322" t="s">
        <v>216</v>
      </c>
      <c r="AQ268" s="323">
        <v>1073.19</v>
      </c>
      <c r="AR268" s="322" t="s">
        <v>216</v>
      </c>
    </row>
    <row r="269" spans="1:44" s="303" customFormat="1" ht="15.75" customHeight="1" x14ac:dyDescent="0.25">
      <c r="A269" s="316">
        <v>44802</v>
      </c>
      <c r="B269" s="317" t="s">
        <v>216</v>
      </c>
      <c r="C269" s="317" t="s">
        <v>1674</v>
      </c>
      <c r="D269" s="317" t="s">
        <v>1488</v>
      </c>
      <c r="E269" s="317" t="s">
        <v>1675</v>
      </c>
      <c r="F269" s="317" t="s">
        <v>1676</v>
      </c>
      <c r="G269" s="317" t="s">
        <v>209</v>
      </c>
      <c r="H269" s="317" t="s">
        <v>1677</v>
      </c>
      <c r="I269" s="316">
        <v>44827</v>
      </c>
      <c r="J269" s="318" t="s">
        <v>271</v>
      </c>
      <c r="K269" s="318" t="s">
        <v>1678</v>
      </c>
      <c r="L269" s="318" t="s">
        <v>216</v>
      </c>
      <c r="M269" s="318" t="s">
        <v>216</v>
      </c>
      <c r="N269" s="318" t="s">
        <v>216</v>
      </c>
      <c r="O269" s="318" t="s">
        <v>216</v>
      </c>
      <c r="P269" s="316">
        <v>44848</v>
      </c>
      <c r="Q269" s="331">
        <v>2655</v>
      </c>
      <c r="R269" s="317" t="s">
        <v>255</v>
      </c>
      <c r="S269" s="337">
        <v>2752.96</v>
      </c>
      <c r="T269" s="317">
        <v>0</v>
      </c>
      <c r="U269" s="317"/>
      <c r="V269" s="317"/>
      <c r="W269" s="317"/>
      <c r="X269" s="320">
        <v>0</v>
      </c>
      <c r="Y269" s="317"/>
      <c r="Z269" s="317"/>
      <c r="AA269" s="317">
        <v>2752.96</v>
      </c>
      <c r="AB269" s="317"/>
      <c r="AC269" s="317"/>
      <c r="AD269" s="317"/>
      <c r="AE269" s="318" t="s">
        <v>220</v>
      </c>
      <c r="AF269" s="321">
        <v>44816</v>
      </c>
      <c r="AG269" s="322" t="s">
        <v>1673</v>
      </c>
      <c r="AH269" s="322" t="s">
        <v>1440</v>
      </c>
      <c r="AI269" s="322" t="s">
        <v>1494</v>
      </c>
      <c r="AJ269" s="322" t="s">
        <v>1588</v>
      </c>
      <c r="AK269" s="323">
        <v>80957443</v>
      </c>
      <c r="AL269" s="323">
        <v>60947873</v>
      </c>
      <c r="AM269" s="322" t="s">
        <v>1443</v>
      </c>
      <c r="AN269" s="321">
        <v>44824</v>
      </c>
      <c r="AO269" s="321">
        <v>44848</v>
      </c>
      <c r="AP269" s="322" t="s">
        <v>216</v>
      </c>
      <c r="AQ269" s="323">
        <v>2752.96</v>
      </c>
      <c r="AR269" s="322" t="s">
        <v>216</v>
      </c>
    </row>
    <row r="270" spans="1:44" ht="15.75" customHeight="1" x14ac:dyDescent="0.25">
      <c r="A270" s="316">
        <v>44731</v>
      </c>
      <c r="B270" s="317" t="s">
        <v>216</v>
      </c>
      <c r="C270" s="317" t="s">
        <v>1680</v>
      </c>
      <c r="D270" s="317" t="s">
        <v>206</v>
      </c>
      <c r="E270" s="317" t="s">
        <v>813</v>
      </c>
      <c r="F270" s="317" t="s">
        <v>814</v>
      </c>
      <c r="G270" s="317" t="s">
        <v>209</v>
      </c>
      <c r="H270" s="317" t="s">
        <v>1681</v>
      </c>
      <c r="I270" s="316">
        <v>44731</v>
      </c>
      <c r="J270" s="318" t="s">
        <v>251</v>
      </c>
      <c r="K270" s="318" t="s">
        <v>816</v>
      </c>
      <c r="L270" s="318" t="s">
        <v>216</v>
      </c>
      <c r="M270" s="318" t="s">
        <v>216</v>
      </c>
      <c r="N270" s="318" t="s">
        <v>216</v>
      </c>
      <c r="O270" s="318" t="s">
        <v>216</v>
      </c>
      <c r="P270" s="316">
        <v>44694</v>
      </c>
      <c r="Q270" s="331">
        <v>2940</v>
      </c>
      <c r="R270" s="317" t="s">
        <v>218</v>
      </c>
      <c r="S270" s="337">
        <v>0</v>
      </c>
      <c r="T270" s="317">
        <v>0</v>
      </c>
      <c r="U270" s="317"/>
      <c r="V270" s="317"/>
      <c r="W270" s="317"/>
      <c r="X270" s="320">
        <v>0</v>
      </c>
      <c r="Y270" s="317"/>
      <c r="Z270" s="317"/>
      <c r="AA270" s="317">
        <v>0</v>
      </c>
      <c r="AB270" s="317"/>
      <c r="AC270" s="317"/>
      <c r="AD270" s="317"/>
      <c r="AE270" s="318" t="s">
        <v>220</v>
      </c>
      <c r="AF270" s="321"/>
      <c r="AG270" s="322" t="s">
        <v>216</v>
      </c>
      <c r="AH270" s="322" t="s">
        <v>216</v>
      </c>
      <c r="AI270" s="322" t="s">
        <v>221</v>
      </c>
      <c r="AJ270" s="322" t="s">
        <v>216</v>
      </c>
      <c r="AK270" s="322" t="s">
        <v>216</v>
      </c>
      <c r="AL270" s="322" t="s">
        <v>216</v>
      </c>
      <c r="AM270" s="322" t="s">
        <v>216</v>
      </c>
      <c r="AN270" s="321"/>
      <c r="AO270" s="321"/>
      <c r="AP270" s="322" t="s">
        <v>216</v>
      </c>
      <c r="AQ270" s="322" t="s">
        <v>216</v>
      </c>
      <c r="AR270" s="322" t="s">
        <v>216</v>
      </c>
    </row>
    <row r="271" spans="1:44" ht="15.75" customHeight="1" x14ac:dyDescent="0.25">
      <c r="A271" s="316">
        <v>44723</v>
      </c>
      <c r="B271" s="317" t="s">
        <v>216</v>
      </c>
      <c r="C271" s="317" t="s">
        <v>1682</v>
      </c>
      <c r="D271" s="317" t="s">
        <v>236</v>
      </c>
      <c r="E271" s="317" t="s">
        <v>1683</v>
      </c>
      <c r="F271" s="317" t="s">
        <v>1684</v>
      </c>
      <c r="G271" s="317" t="s">
        <v>209</v>
      </c>
      <c r="H271" s="317" t="s">
        <v>1685</v>
      </c>
      <c r="I271" s="316">
        <v>44729</v>
      </c>
      <c r="J271" s="318" t="s">
        <v>271</v>
      </c>
      <c r="K271" s="318" t="s">
        <v>1686</v>
      </c>
      <c r="L271" s="318" t="s">
        <v>240</v>
      </c>
      <c r="M271" s="318" t="s">
        <v>1586</v>
      </c>
      <c r="N271" s="318" t="s">
        <v>216</v>
      </c>
      <c r="O271" s="318" t="s">
        <v>216</v>
      </c>
      <c r="P271" s="316">
        <v>44726</v>
      </c>
      <c r="Q271" s="331">
        <v>1640.5</v>
      </c>
      <c r="R271" s="317" t="s">
        <v>218</v>
      </c>
      <c r="S271" s="337">
        <v>1968.6</v>
      </c>
      <c r="T271" s="317">
        <v>0</v>
      </c>
      <c r="U271" s="317"/>
      <c r="V271" s="317"/>
      <c r="W271" s="317"/>
      <c r="X271" s="320">
        <v>0</v>
      </c>
      <c r="Y271" s="317"/>
      <c r="Z271" s="317"/>
      <c r="AA271" s="317">
        <v>1968.6</v>
      </c>
      <c r="AB271" s="317"/>
      <c r="AC271" s="317"/>
      <c r="AD271" s="317"/>
      <c r="AE271" s="318" t="s">
        <v>220</v>
      </c>
      <c r="AF271" s="321">
        <v>44726</v>
      </c>
      <c r="AG271" s="322" t="s">
        <v>1687</v>
      </c>
      <c r="AH271" s="322" t="s">
        <v>1440</v>
      </c>
      <c r="AI271" s="322" t="s">
        <v>1452</v>
      </c>
      <c r="AJ271" s="322" t="s">
        <v>1688</v>
      </c>
      <c r="AK271" s="323">
        <v>80945129</v>
      </c>
      <c r="AL271" s="323">
        <v>60935875</v>
      </c>
      <c r="AM271" s="322" t="s">
        <v>1443</v>
      </c>
      <c r="AN271" s="321">
        <v>44734</v>
      </c>
      <c r="AO271" s="321">
        <v>44771</v>
      </c>
      <c r="AP271" s="322" t="s">
        <v>216</v>
      </c>
      <c r="AQ271" s="323">
        <v>1968.6</v>
      </c>
      <c r="AR271" s="322" t="s">
        <v>216</v>
      </c>
    </row>
    <row r="272" spans="1:44" ht="15.75" customHeight="1" x14ac:dyDescent="0.25">
      <c r="A272" s="316">
        <v>44768</v>
      </c>
      <c r="B272" s="317" t="s">
        <v>1689</v>
      </c>
      <c r="C272" s="317" t="s">
        <v>1690</v>
      </c>
      <c r="D272" s="317" t="s">
        <v>1476</v>
      </c>
      <c r="E272" s="317" t="s">
        <v>1477</v>
      </c>
      <c r="F272" s="317" t="s">
        <v>1478</v>
      </c>
      <c r="G272" s="317" t="s">
        <v>209</v>
      </c>
      <c r="H272" s="317" t="s">
        <v>1691</v>
      </c>
      <c r="I272" s="316">
        <v>44784</v>
      </c>
      <c r="J272" s="318" t="s">
        <v>398</v>
      </c>
      <c r="K272" s="318" t="s">
        <v>1692</v>
      </c>
      <c r="L272" s="318" t="s">
        <v>216</v>
      </c>
      <c r="M272" s="318" t="s">
        <v>216</v>
      </c>
      <c r="N272" s="318" t="s">
        <v>216</v>
      </c>
      <c r="O272" s="318" t="s">
        <v>216</v>
      </c>
      <c r="P272" s="316">
        <v>44796</v>
      </c>
      <c r="Q272" s="331">
        <v>1740</v>
      </c>
      <c r="R272" s="317" t="s">
        <v>218</v>
      </c>
      <c r="S272" s="337">
        <v>2088</v>
      </c>
      <c r="T272" s="317">
        <v>0</v>
      </c>
      <c r="U272" s="317"/>
      <c r="V272" s="317"/>
      <c r="W272" s="317"/>
      <c r="X272" s="320">
        <v>0</v>
      </c>
      <c r="Y272" s="317"/>
      <c r="Z272" s="317"/>
      <c r="AA272" s="317">
        <v>2088</v>
      </c>
      <c r="AB272" s="317"/>
      <c r="AC272" s="317"/>
      <c r="AD272" s="317"/>
      <c r="AE272" s="318" t="s">
        <v>220</v>
      </c>
      <c r="AF272" s="321">
        <v>44774</v>
      </c>
      <c r="AG272" s="322" t="s">
        <v>1693</v>
      </c>
      <c r="AH272" s="322" t="s">
        <v>1440</v>
      </c>
      <c r="AI272" s="322" t="s">
        <v>1659</v>
      </c>
      <c r="AJ272" s="322" t="s">
        <v>1694</v>
      </c>
      <c r="AK272" s="323">
        <v>80952038</v>
      </c>
      <c r="AL272" s="323">
        <v>60942090</v>
      </c>
      <c r="AM272" s="322" t="s">
        <v>1464</v>
      </c>
      <c r="AN272" s="321">
        <v>44775</v>
      </c>
      <c r="AO272" s="321">
        <v>44796</v>
      </c>
      <c r="AP272" s="322" t="s">
        <v>216</v>
      </c>
      <c r="AQ272" s="345">
        <v>2088</v>
      </c>
      <c r="AR272" s="322" t="s">
        <v>216</v>
      </c>
    </row>
    <row r="273" spans="1:44" ht="15.75" customHeight="1" x14ac:dyDescent="0.25">
      <c r="A273" s="316">
        <v>44778</v>
      </c>
      <c r="B273" s="317" t="s">
        <v>216</v>
      </c>
      <c r="C273" s="317" t="s">
        <v>1695</v>
      </c>
      <c r="D273" s="317" t="s">
        <v>206</v>
      </c>
      <c r="E273" s="317" t="s">
        <v>1696</v>
      </c>
      <c r="F273" s="317" t="s">
        <v>1697</v>
      </c>
      <c r="G273" s="317" t="s">
        <v>209</v>
      </c>
      <c r="H273" s="317" t="s">
        <v>1698</v>
      </c>
      <c r="I273" s="316">
        <v>44801</v>
      </c>
      <c r="J273" s="318" t="s">
        <v>271</v>
      </c>
      <c r="K273" s="318" t="s">
        <v>589</v>
      </c>
      <c r="L273" s="318" t="s">
        <v>216</v>
      </c>
      <c r="M273" s="318" t="s">
        <v>216</v>
      </c>
      <c r="N273" s="318" t="s">
        <v>216</v>
      </c>
      <c r="O273" s="318" t="s">
        <v>216</v>
      </c>
      <c r="P273" s="316">
        <v>44784</v>
      </c>
      <c r="Q273" s="344">
        <v>1987</v>
      </c>
      <c r="R273" s="317" t="s">
        <v>218</v>
      </c>
      <c r="S273" s="337">
        <v>0</v>
      </c>
      <c r="T273" s="317">
        <v>0</v>
      </c>
      <c r="U273" s="317"/>
      <c r="V273" s="317"/>
      <c r="W273" s="317"/>
      <c r="X273" s="320">
        <v>0</v>
      </c>
      <c r="Y273" s="317"/>
      <c r="Z273" s="317"/>
      <c r="AA273" s="317">
        <v>0</v>
      </c>
      <c r="AB273" s="317"/>
      <c r="AC273" s="317"/>
      <c r="AD273" s="317"/>
      <c r="AE273" s="318" t="s">
        <v>220</v>
      </c>
      <c r="AF273" s="321"/>
      <c r="AG273" s="322" t="s">
        <v>216</v>
      </c>
      <c r="AH273" s="322" t="s">
        <v>216</v>
      </c>
      <c r="AI273" s="322" t="s">
        <v>349</v>
      </c>
      <c r="AJ273" s="322" t="s">
        <v>216</v>
      </c>
      <c r="AK273" s="322" t="s">
        <v>216</v>
      </c>
      <c r="AL273" s="322" t="s">
        <v>216</v>
      </c>
      <c r="AM273" s="322" t="s">
        <v>216</v>
      </c>
      <c r="AN273" s="321"/>
      <c r="AO273" s="321"/>
      <c r="AP273" s="322" t="s">
        <v>216</v>
      </c>
      <c r="AQ273" s="322" t="s">
        <v>216</v>
      </c>
      <c r="AR273" s="322" t="s">
        <v>216</v>
      </c>
    </row>
    <row r="274" spans="1:44" ht="15.75" customHeight="1" x14ac:dyDescent="0.25">
      <c r="A274" s="316">
        <v>44727</v>
      </c>
      <c r="B274" s="317" t="s">
        <v>216</v>
      </c>
      <c r="C274" s="317" t="s">
        <v>1699</v>
      </c>
      <c r="D274" s="317" t="s">
        <v>390</v>
      </c>
      <c r="E274" s="317" t="s">
        <v>639</v>
      </c>
      <c r="F274" s="317" t="s">
        <v>1700</v>
      </c>
      <c r="G274" s="317" t="s">
        <v>209</v>
      </c>
      <c r="H274" s="317" t="s">
        <v>1701</v>
      </c>
      <c r="I274" s="316">
        <v>44791</v>
      </c>
      <c r="J274" s="318" t="s">
        <v>251</v>
      </c>
      <c r="K274" s="318" t="s">
        <v>1702</v>
      </c>
      <c r="L274" s="318" t="s">
        <v>216</v>
      </c>
      <c r="M274" s="318" t="s">
        <v>216</v>
      </c>
      <c r="N274" s="318" t="s">
        <v>216</v>
      </c>
      <c r="O274" s="318" t="s">
        <v>216</v>
      </c>
      <c r="P274" s="316">
        <v>44770</v>
      </c>
      <c r="Q274" s="331">
        <v>2305</v>
      </c>
      <c r="R274" s="317" t="s">
        <v>255</v>
      </c>
      <c r="S274" s="337">
        <v>2209.2600000000002</v>
      </c>
      <c r="T274" s="317">
        <v>0</v>
      </c>
      <c r="U274" s="317"/>
      <c r="V274" s="317"/>
      <c r="W274" s="317"/>
      <c r="X274" s="320">
        <v>0</v>
      </c>
      <c r="Y274" s="317"/>
      <c r="Z274" s="317"/>
      <c r="AA274" s="317">
        <v>2209.2600000000002</v>
      </c>
      <c r="AB274" s="317"/>
      <c r="AC274" s="317"/>
      <c r="AD274" s="317"/>
      <c r="AE274" s="318" t="s">
        <v>220</v>
      </c>
      <c r="AF274" s="321">
        <v>44740</v>
      </c>
      <c r="AG274" s="322" t="s">
        <v>1703</v>
      </c>
      <c r="AH274" s="322" t="s">
        <v>1440</v>
      </c>
      <c r="AI274" s="322" t="s">
        <v>1441</v>
      </c>
      <c r="AJ274" s="322" t="s">
        <v>1704</v>
      </c>
      <c r="AK274" s="323">
        <v>80948810</v>
      </c>
      <c r="AL274" s="323">
        <v>60938893</v>
      </c>
      <c r="AM274" s="322" t="s">
        <v>1443</v>
      </c>
      <c r="AN274" s="321">
        <v>44755</v>
      </c>
      <c r="AO274" s="321">
        <v>44778</v>
      </c>
      <c r="AP274" s="322" t="s">
        <v>216</v>
      </c>
      <c r="AQ274" s="323">
        <v>2209.2600000000002</v>
      </c>
      <c r="AR274" s="322" t="s">
        <v>216</v>
      </c>
    </row>
    <row r="275" spans="1:44" ht="15.75" customHeight="1" x14ac:dyDescent="0.25">
      <c r="A275" s="316">
        <v>44811</v>
      </c>
      <c r="B275" s="317" t="s">
        <v>216</v>
      </c>
      <c r="C275" s="317" t="s">
        <v>1705</v>
      </c>
      <c r="D275" s="317" t="s">
        <v>206</v>
      </c>
      <c r="E275" s="317" t="s">
        <v>1706</v>
      </c>
      <c r="F275" s="317" t="s">
        <v>1707</v>
      </c>
      <c r="G275" s="317" t="s">
        <v>209</v>
      </c>
      <c r="H275" s="317" t="s">
        <v>1708</v>
      </c>
      <c r="I275" s="316">
        <v>44841</v>
      </c>
      <c r="J275" s="318" t="s">
        <v>240</v>
      </c>
      <c r="K275" s="318" t="s">
        <v>241</v>
      </c>
      <c r="L275" s="318" t="s">
        <v>216</v>
      </c>
      <c r="M275" s="318" t="s">
        <v>216</v>
      </c>
      <c r="N275" s="318" t="s">
        <v>216</v>
      </c>
      <c r="O275" s="318" t="s">
        <v>216</v>
      </c>
      <c r="P275" s="316">
        <v>44834</v>
      </c>
      <c r="Q275" s="344">
        <v>2430</v>
      </c>
      <c r="R275" s="317" t="s">
        <v>218</v>
      </c>
      <c r="S275" s="337">
        <v>0</v>
      </c>
      <c r="T275" s="317">
        <v>0</v>
      </c>
      <c r="U275" s="317"/>
      <c r="V275" s="317"/>
      <c r="W275" s="317"/>
      <c r="X275" s="320">
        <v>0</v>
      </c>
      <c r="Y275" s="317"/>
      <c r="Z275" s="317"/>
      <c r="AA275" s="317">
        <v>0</v>
      </c>
      <c r="AB275" s="317"/>
      <c r="AC275" s="317"/>
      <c r="AD275" s="317"/>
      <c r="AE275" s="318" t="s">
        <v>220</v>
      </c>
      <c r="AF275" s="321"/>
      <c r="AG275" s="322" t="s">
        <v>216</v>
      </c>
      <c r="AH275" s="322" t="s">
        <v>216</v>
      </c>
      <c r="AI275" s="322" t="s">
        <v>221</v>
      </c>
      <c r="AJ275" s="322" t="s">
        <v>216</v>
      </c>
      <c r="AK275" s="322" t="s">
        <v>216</v>
      </c>
      <c r="AL275" s="322" t="s">
        <v>216</v>
      </c>
      <c r="AM275" s="322" t="s">
        <v>216</v>
      </c>
      <c r="AN275" s="321"/>
      <c r="AO275" s="321"/>
      <c r="AP275" s="322" t="s">
        <v>216</v>
      </c>
      <c r="AQ275" s="322" t="s">
        <v>216</v>
      </c>
      <c r="AR275" s="322" t="s">
        <v>216</v>
      </c>
    </row>
    <row r="276" spans="1:44" ht="15.75" customHeight="1" x14ac:dyDescent="0.25">
      <c r="A276" s="316">
        <v>44726</v>
      </c>
      <c r="B276" s="317" t="s">
        <v>216</v>
      </c>
      <c r="C276" s="317" t="s">
        <v>299</v>
      </c>
      <c r="D276" s="317" t="s">
        <v>300</v>
      </c>
      <c r="E276" s="317" t="s">
        <v>1709</v>
      </c>
      <c r="F276" s="317" t="s">
        <v>216</v>
      </c>
      <c r="G276" s="317" t="s">
        <v>216</v>
      </c>
      <c r="H276" s="317" t="s">
        <v>1710</v>
      </c>
      <c r="I276" s="316">
        <v>44726</v>
      </c>
      <c r="J276" s="318" t="s">
        <v>304</v>
      </c>
      <c r="K276" s="318" t="s">
        <v>305</v>
      </c>
      <c r="L276" s="318" t="s">
        <v>216</v>
      </c>
      <c r="M276" s="318" t="s">
        <v>216</v>
      </c>
      <c r="N276" s="318" t="s">
        <v>216</v>
      </c>
      <c r="O276" s="318" t="s">
        <v>216</v>
      </c>
      <c r="P276" s="316"/>
      <c r="Q276" s="317" t="s">
        <v>216</v>
      </c>
      <c r="R276" s="317" t="s">
        <v>216</v>
      </c>
      <c r="S276" s="337">
        <v>0</v>
      </c>
      <c r="T276" s="317">
        <v>0</v>
      </c>
      <c r="U276" s="317"/>
      <c r="V276" s="317"/>
      <c r="W276" s="317"/>
      <c r="X276" s="320">
        <v>0</v>
      </c>
      <c r="Y276" s="317"/>
      <c r="Z276" s="317"/>
      <c r="AA276" s="317">
        <v>0</v>
      </c>
      <c r="AB276" s="317"/>
      <c r="AC276" s="317"/>
      <c r="AD276" s="317"/>
      <c r="AE276" s="318" t="s">
        <v>220</v>
      </c>
      <c r="AF276" s="321"/>
      <c r="AG276" s="322" t="s">
        <v>216</v>
      </c>
      <c r="AH276" s="322" t="s">
        <v>216</v>
      </c>
      <c r="AI276" s="322" t="s">
        <v>306</v>
      </c>
      <c r="AJ276" s="322" t="s">
        <v>216</v>
      </c>
      <c r="AK276" s="322" t="s">
        <v>216</v>
      </c>
      <c r="AL276" s="322" t="s">
        <v>216</v>
      </c>
      <c r="AM276" s="322" t="s">
        <v>216</v>
      </c>
      <c r="AN276" s="321"/>
      <c r="AO276" s="321"/>
      <c r="AP276" s="322" t="s">
        <v>216</v>
      </c>
      <c r="AQ276" s="322" t="s">
        <v>216</v>
      </c>
      <c r="AR276" s="322" t="s">
        <v>216</v>
      </c>
    </row>
    <row r="277" spans="1:44" ht="15.75" customHeight="1" x14ac:dyDescent="0.25">
      <c r="A277" s="316">
        <v>44653</v>
      </c>
      <c r="B277" s="317" t="s">
        <v>1711</v>
      </c>
      <c r="C277" s="317" t="s">
        <v>1712</v>
      </c>
      <c r="D277" s="317" t="s">
        <v>236</v>
      </c>
      <c r="E277" s="317" t="s">
        <v>1713</v>
      </c>
      <c r="F277" s="317" t="s">
        <v>1714</v>
      </c>
      <c r="G277" s="317" t="s">
        <v>209</v>
      </c>
      <c r="H277" s="317" t="s">
        <v>1715</v>
      </c>
      <c r="I277" s="316">
        <v>44662</v>
      </c>
      <c r="J277" s="318" t="s">
        <v>271</v>
      </c>
      <c r="K277" s="318" t="s">
        <v>1716</v>
      </c>
      <c r="L277" s="318" t="s">
        <v>216</v>
      </c>
      <c r="M277" s="318" t="s">
        <v>216</v>
      </c>
      <c r="N277" s="318" t="s">
        <v>216</v>
      </c>
      <c r="O277" s="318" t="s">
        <v>216</v>
      </c>
      <c r="P277" s="316">
        <v>44658</v>
      </c>
      <c r="Q277" s="346">
        <v>1275</v>
      </c>
      <c r="R277" s="317" t="s">
        <v>218</v>
      </c>
      <c r="S277" s="337">
        <v>1530</v>
      </c>
      <c r="T277" s="317">
        <v>0</v>
      </c>
      <c r="U277" s="317"/>
      <c r="V277" s="317"/>
      <c r="W277" s="317"/>
      <c r="X277" s="320">
        <v>0</v>
      </c>
      <c r="Y277" s="317"/>
      <c r="Z277" s="317"/>
      <c r="AA277" s="317">
        <v>1530</v>
      </c>
      <c r="AB277" s="317"/>
      <c r="AC277" s="317"/>
      <c r="AD277" s="317"/>
      <c r="AE277" s="318" t="s">
        <v>220</v>
      </c>
      <c r="AF277" s="321">
        <v>44659</v>
      </c>
      <c r="AG277" s="322" t="s">
        <v>1717</v>
      </c>
      <c r="AH277" s="322" t="s">
        <v>1440</v>
      </c>
      <c r="AI277" s="322" t="s">
        <v>1452</v>
      </c>
      <c r="AJ277" s="322" t="s">
        <v>1718</v>
      </c>
      <c r="AK277" s="323">
        <v>80936986</v>
      </c>
      <c r="AL277" s="323">
        <v>60927489</v>
      </c>
      <c r="AM277" s="322" t="s">
        <v>1464</v>
      </c>
      <c r="AN277" s="321">
        <v>44664</v>
      </c>
      <c r="AO277" s="321">
        <v>44685</v>
      </c>
      <c r="AP277" s="322" t="s">
        <v>216</v>
      </c>
      <c r="AQ277" s="345">
        <v>1530</v>
      </c>
      <c r="AR277" s="322" t="s">
        <v>216</v>
      </c>
    </row>
    <row r="278" spans="1:44" s="303" customFormat="1" ht="15.75" customHeight="1" x14ac:dyDescent="0.25">
      <c r="A278" s="316">
        <v>44788</v>
      </c>
      <c r="B278" s="317" t="s">
        <v>216</v>
      </c>
      <c r="C278" s="317" t="s">
        <v>1719</v>
      </c>
      <c r="D278" s="317" t="s">
        <v>1488</v>
      </c>
      <c r="E278" s="317" t="s">
        <v>1720</v>
      </c>
      <c r="F278" s="317" t="s">
        <v>1721</v>
      </c>
      <c r="G278" s="317" t="s">
        <v>209</v>
      </c>
      <c r="H278" s="317" t="s">
        <v>1722</v>
      </c>
      <c r="I278" s="316">
        <v>44812</v>
      </c>
      <c r="J278" s="318" t="s">
        <v>240</v>
      </c>
      <c r="K278" s="318" t="s">
        <v>1723</v>
      </c>
      <c r="L278" s="318" t="s">
        <v>216</v>
      </c>
      <c r="M278" s="318" t="s">
        <v>216</v>
      </c>
      <c r="N278" s="318" t="s">
        <v>216</v>
      </c>
      <c r="O278" s="318" t="s">
        <v>216</v>
      </c>
      <c r="P278" s="316">
        <v>44848</v>
      </c>
      <c r="Q278" s="331">
        <v>1035</v>
      </c>
      <c r="R278" s="317" t="s">
        <v>255</v>
      </c>
      <c r="S278" s="337">
        <v>1073.19</v>
      </c>
      <c r="T278" s="317">
        <v>0</v>
      </c>
      <c r="U278" s="317"/>
      <c r="V278" s="317"/>
      <c r="W278" s="317"/>
      <c r="X278" s="320">
        <v>0</v>
      </c>
      <c r="Y278" s="317"/>
      <c r="Z278" s="317"/>
      <c r="AA278" s="317">
        <v>1073.19</v>
      </c>
      <c r="AB278" s="317"/>
      <c r="AC278" s="317"/>
      <c r="AD278" s="317"/>
      <c r="AE278" s="318" t="s">
        <v>220</v>
      </c>
      <c r="AF278" s="321">
        <v>44816</v>
      </c>
      <c r="AG278" s="322" t="s">
        <v>1673</v>
      </c>
      <c r="AH278" s="322" t="s">
        <v>1440</v>
      </c>
      <c r="AI278" s="322" t="s">
        <v>1494</v>
      </c>
      <c r="AJ278" s="322" t="s">
        <v>1588</v>
      </c>
      <c r="AK278" s="323">
        <v>80957443</v>
      </c>
      <c r="AL278" s="323">
        <v>60947873</v>
      </c>
      <c r="AM278" s="322" t="s">
        <v>1443</v>
      </c>
      <c r="AN278" s="321">
        <v>44824</v>
      </c>
      <c r="AO278" s="321">
        <v>44848</v>
      </c>
      <c r="AP278" s="322" t="s">
        <v>216</v>
      </c>
      <c r="AQ278" s="323">
        <v>1073.19</v>
      </c>
      <c r="AR278" s="322" t="s">
        <v>216</v>
      </c>
    </row>
    <row r="279" spans="1:44" ht="15.75" customHeight="1" x14ac:dyDescent="0.25">
      <c r="A279" s="316">
        <v>44796</v>
      </c>
      <c r="B279" s="317" t="s">
        <v>216</v>
      </c>
      <c r="C279" s="317" t="s">
        <v>1724</v>
      </c>
      <c r="D279" s="317" t="s">
        <v>206</v>
      </c>
      <c r="E279" s="317" t="s">
        <v>384</v>
      </c>
      <c r="F279" s="317" t="s">
        <v>385</v>
      </c>
      <c r="G279" s="317" t="s">
        <v>209</v>
      </c>
      <c r="H279" s="317" t="s">
        <v>1725</v>
      </c>
      <c r="I279" s="316">
        <v>44810</v>
      </c>
      <c r="J279" s="318" t="s">
        <v>251</v>
      </c>
      <c r="K279" s="318" t="s">
        <v>1003</v>
      </c>
      <c r="L279" s="318" t="s">
        <v>216</v>
      </c>
      <c r="M279" s="318" t="s">
        <v>216</v>
      </c>
      <c r="N279" s="318" t="s">
        <v>216</v>
      </c>
      <c r="O279" s="318" t="s">
        <v>216</v>
      </c>
      <c r="P279" s="316">
        <v>44812</v>
      </c>
      <c r="Q279" s="331">
        <v>2571</v>
      </c>
      <c r="R279" s="317" t="s">
        <v>218</v>
      </c>
      <c r="S279" s="337">
        <v>0</v>
      </c>
      <c r="T279" s="317">
        <v>0</v>
      </c>
      <c r="U279" s="317"/>
      <c r="V279" s="317"/>
      <c r="W279" s="317"/>
      <c r="X279" s="320">
        <v>0</v>
      </c>
      <c r="Y279" s="317"/>
      <c r="Z279" s="317"/>
      <c r="AA279" s="317">
        <v>0</v>
      </c>
      <c r="AB279" s="317"/>
      <c r="AC279" s="317"/>
      <c r="AD279" s="317"/>
      <c r="AE279" s="318" t="s">
        <v>220</v>
      </c>
      <c r="AF279" s="321"/>
      <c r="AG279" s="322" t="s">
        <v>216</v>
      </c>
      <c r="AH279" s="322" t="s">
        <v>216</v>
      </c>
      <c r="AI279" s="322" t="s">
        <v>349</v>
      </c>
      <c r="AJ279" s="322" t="s">
        <v>216</v>
      </c>
      <c r="AK279" s="322" t="s">
        <v>216</v>
      </c>
      <c r="AL279" s="322" t="s">
        <v>216</v>
      </c>
      <c r="AM279" s="322" t="s">
        <v>216</v>
      </c>
      <c r="AN279" s="321"/>
      <c r="AO279" s="321"/>
      <c r="AP279" s="322" t="s">
        <v>216</v>
      </c>
      <c r="AQ279" s="322" t="s">
        <v>216</v>
      </c>
      <c r="AR279" s="322" t="s">
        <v>216</v>
      </c>
    </row>
    <row r="280" spans="1:44" s="303" customFormat="1" ht="15.75" customHeight="1" x14ac:dyDescent="0.25">
      <c r="A280" s="316">
        <v>44655</v>
      </c>
      <c r="B280" s="317" t="s">
        <v>216</v>
      </c>
      <c r="C280" s="317" t="s">
        <v>1726</v>
      </c>
      <c r="D280" s="317" t="s">
        <v>1488</v>
      </c>
      <c r="E280" s="317" t="s">
        <v>1727</v>
      </c>
      <c r="F280" s="317" t="s">
        <v>1728</v>
      </c>
      <c r="G280" s="317" t="s">
        <v>209</v>
      </c>
      <c r="H280" s="317" t="s">
        <v>1729</v>
      </c>
      <c r="I280" s="316">
        <v>44690</v>
      </c>
      <c r="J280" s="318" t="s">
        <v>240</v>
      </c>
      <c r="K280" s="318" t="s">
        <v>1730</v>
      </c>
      <c r="L280" s="318" t="s">
        <v>216</v>
      </c>
      <c r="M280" s="318" t="s">
        <v>216</v>
      </c>
      <c r="N280" s="318" t="s">
        <v>216</v>
      </c>
      <c r="O280" s="318" t="s">
        <v>216</v>
      </c>
      <c r="P280" s="316">
        <v>44732</v>
      </c>
      <c r="Q280" s="331">
        <v>2655</v>
      </c>
      <c r="R280" s="317" t="s">
        <v>255</v>
      </c>
      <c r="S280" s="337">
        <v>2544.73</v>
      </c>
      <c r="T280" s="317">
        <v>0</v>
      </c>
      <c r="U280" s="317"/>
      <c r="V280" s="317"/>
      <c r="W280" s="317"/>
      <c r="X280" s="320">
        <v>0</v>
      </c>
      <c r="Y280" s="317"/>
      <c r="Z280" s="317"/>
      <c r="AA280" s="317">
        <v>2544.73</v>
      </c>
      <c r="AB280" s="317"/>
      <c r="AC280" s="317"/>
      <c r="AD280" s="317"/>
      <c r="AE280" s="318" t="s">
        <v>220</v>
      </c>
      <c r="AF280" s="321">
        <v>44720</v>
      </c>
      <c r="AG280" s="322" t="s">
        <v>1731</v>
      </c>
      <c r="AH280" s="322" t="s">
        <v>1440</v>
      </c>
      <c r="AI280" s="322" t="s">
        <v>1494</v>
      </c>
      <c r="AJ280" s="322" t="s">
        <v>1627</v>
      </c>
      <c r="AK280" s="323">
        <v>80944110</v>
      </c>
      <c r="AL280" s="323">
        <v>60934204</v>
      </c>
      <c r="AM280" s="322" t="s">
        <v>1443</v>
      </c>
      <c r="AN280" s="321">
        <v>44721</v>
      </c>
      <c r="AO280" s="321">
        <v>44732</v>
      </c>
      <c r="AP280" s="322" t="s">
        <v>216</v>
      </c>
      <c r="AQ280" s="323">
        <v>2544.73</v>
      </c>
      <c r="AR280" s="322" t="s">
        <v>216</v>
      </c>
    </row>
    <row r="281" spans="1:44" ht="15.75" customHeight="1" x14ac:dyDescent="0.25">
      <c r="A281" s="316">
        <v>44729</v>
      </c>
      <c r="B281" s="317" t="s">
        <v>216</v>
      </c>
      <c r="C281" s="317" t="s">
        <v>1732</v>
      </c>
      <c r="D281" s="317" t="s">
        <v>236</v>
      </c>
      <c r="E281" s="317" t="s">
        <v>1733</v>
      </c>
      <c r="F281" s="317" t="s">
        <v>1734</v>
      </c>
      <c r="G281" s="317" t="s">
        <v>209</v>
      </c>
      <c r="H281" s="317" t="s">
        <v>1735</v>
      </c>
      <c r="I281" s="316">
        <v>44746</v>
      </c>
      <c r="J281" s="318" t="s">
        <v>240</v>
      </c>
      <c r="K281" s="318" t="s">
        <v>1736</v>
      </c>
      <c r="L281" s="318" t="s">
        <v>216</v>
      </c>
      <c r="M281" s="318" t="s">
        <v>216</v>
      </c>
      <c r="N281" s="318" t="s">
        <v>216</v>
      </c>
      <c r="O281" s="318" t="s">
        <v>216</v>
      </c>
      <c r="P281" s="316">
        <v>44732</v>
      </c>
      <c r="Q281" s="344">
        <v>3760</v>
      </c>
      <c r="R281" s="317" t="s">
        <v>255</v>
      </c>
      <c r="S281" s="337">
        <v>0</v>
      </c>
      <c r="T281" s="317">
        <v>0</v>
      </c>
      <c r="U281" s="317"/>
      <c r="V281" s="317"/>
      <c r="W281" s="317"/>
      <c r="X281" s="320">
        <v>0</v>
      </c>
      <c r="Y281" s="317"/>
      <c r="Z281" s="317"/>
      <c r="AA281" s="317">
        <v>0</v>
      </c>
      <c r="AB281" s="317"/>
      <c r="AC281" s="317"/>
      <c r="AD281" s="317"/>
      <c r="AE281" s="318" t="s">
        <v>220</v>
      </c>
      <c r="AF281" s="321"/>
      <c r="AG281" s="322" t="s">
        <v>216</v>
      </c>
      <c r="AH281" s="322" t="s">
        <v>216</v>
      </c>
      <c r="AI281" s="322" t="s">
        <v>244</v>
      </c>
      <c r="AJ281" s="322" t="s">
        <v>216</v>
      </c>
      <c r="AK281" s="322" t="s">
        <v>216</v>
      </c>
      <c r="AL281" s="322" t="s">
        <v>216</v>
      </c>
      <c r="AM281" s="322" t="s">
        <v>216</v>
      </c>
      <c r="AN281" s="321"/>
      <c r="AO281" s="321"/>
      <c r="AP281" s="322" t="s">
        <v>216</v>
      </c>
      <c r="AQ281" s="322" t="s">
        <v>216</v>
      </c>
      <c r="AR281" s="322" t="s">
        <v>216</v>
      </c>
    </row>
    <row r="282" spans="1:44" ht="15.75" customHeight="1" x14ac:dyDescent="0.25">
      <c r="A282" s="316">
        <v>44683</v>
      </c>
      <c r="B282" s="317" t="s">
        <v>216</v>
      </c>
      <c r="C282" s="317" t="s">
        <v>1737</v>
      </c>
      <c r="D282" s="317" t="s">
        <v>1635</v>
      </c>
      <c r="E282" s="317" t="s">
        <v>1636</v>
      </c>
      <c r="F282" s="317" t="s">
        <v>1738</v>
      </c>
      <c r="G282" s="317" t="s">
        <v>209</v>
      </c>
      <c r="H282" s="317" t="s">
        <v>1739</v>
      </c>
      <c r="I282" s="316">
        <v>44697</v>
      </c>
      <c r="J282" s="318" t="s">
        <v>251</v>
      </c>
      <c r="K282" s="318" t="s">
        <v>468</v>
      </c>
      <c r="L282" s="318" t="s">
        <v>216</v>
      </c>
      <c r="M282" s="318" t="s">
        <v>216</v>
      </c>
      <c r="N282" s="318" t="s">
        <v>216</v>
      </c>
      <c r="O282" s="318" t="s">
        <v>216</v>
      </c>
      <c r="P282" s="316">
        <v>44708</v>
      </c>
      <c r="Q282" s="331">
        <v>2500</v>
      </c>
      <c r="R282" s="317" t="s">
        <v>407</v>
      </c>
      <c r="S282" s="337">
        <v>2524.62</v>
      </c>
      <c r="T282" s="317">
        <v>0</v>
      </c>
      <c r="U282" s="317"/>
      <c r="V282" s="317"/>
      <c r="W282" s="317"/>
      <c r="X282" s="320">
        <v>0</v>
      </c>
      <c r="Y282" s="317"/>
      <c r="Z282" s="317"/>
      <c r="AA282" s="317">
        <v>2524.62</v>
      </c>
      <c r="AB282" s="317"/>
      <c r="AC282" s="317"/>
      <c r="AD282" s="317"/>
      <c r="AE282" s="318" t="s">
        <v>220</v>
      </c>
      <c r="AF282" s="321">
        <v>44690</v>
      </c>
      <c r="AG282" s="322" t="s">
        <v>1740</v>
      </c>
      <c r="AH282" s="322" t="s">
        <v>1440</v>
      </c>
      <c r="AI282" s="322" t="s">
        <v>1640</v>
      </c>
      <c r="AJ282" s="322" t="s">
        <v>1741</v>
      </c>
      <c r="AK282" s="323">
        <v>80940063</v>
      </c>
      <c r="AL282" s="323">
        <v>60931025</v>
      </c>
      <c r="AM282" s="322" t="s">
        <v>1443</v>
      </c>
      <c r="AN282" s="321">
        <v>44697</v>
      </c>
      <c r="AO282" s="321">
        <v>44708</v>
      </c>
      <c r="AP282" s="322" t="s">
        <v>216</v>
      </c>
      <c r="AQ282" s="323">
        <v>2524.62</v>
      </c>
      <c r="AR282" s="322" t="s">
        <v>216</v>
      </c>
    </row>
    <row r="283" spans="1:44" ht="15.75" customHeight="1" x14ac:dyDescent="0.25">
      <c r="A283" s="316">
        <v>44797</v>
      </c>
      <c r="B283" s="317" t="s">
        <v>216</v>
      </c>
      <c r="C283" s="317" t="s">
        <v>1742</v>
      </c>
      <c r="D283" s="317" t="s">
        <v>1743</v>
      </c>
      <c r="E283" s="317" t="s">
        <v>1744</v>
      </c>
      <c r="F283" s="317" t="s">
        <v>1745</v>
      </c>
      <c r="G283" s="317" t="s">
        <v>209</v>
      </c>
      <c r="H283" s="317" t="s">
        <v>1746</v>
      </c>
      <c r="I283" s="316">
        <v>44858</v>
      </c>
      <c r="J283" s="318" t="s">
        <v>251</v>
      </c>
      <c r="K283" s="318" t="s">
        <v>1566</v>
      </c>
      <c r="L283" s="318" t="s">
        <v>251</v>
      </c>
      <c r="M283" s="318" t="s">
        <v>866</v>
      </c>
      <c r="N283" s="318" t="s">
        <v>216</v>
      </c>
      <c r="O283" s="318" t="s">
        <v>216</v>
      </c>
      <c r="P283" s="316">
        <v>44875</v>
      </c>
      <c r="Q283" s="331">
        <v>1950</v>
      </c>
      <c r="R283" s="317" t="s">
        <v>218</v>
      </c>
      <c r="S283" s="337">
        <v>2340</v>
      </c>
      <c r="T283" s="317">
        <v>0</v>
      </c>
      <c r="U283" s="317"/>
      <c r="V283" s="317"/>
      <c r="W283" s="317"/>
      <c r="X283" s="320">
        <v>0</v>
      </c>
      <c r="Y283" s="317"/>
      <c r="Z283" s="317"/>
      <c r="AA283" s="317">
        <v>2340</v>
      </c>
      <c r="AB283" s="317"/>
      <c r="AC283" s="317"/>
      <c r="AD283" s="317"/>
      <c r="AE283" s="318" t="s">
        <v>220</v>
      </c>
      <c r="AF283" s="321">
        <v>44803</v>
      </c>
      <c r="AG283" s="322" t="s">
        <v>1747</v>
      </c>
      <c r="AH283" s="322" t="s">
        <v>1440</v>
      </c>
      <c r="AI283" s="322" t="s">
        <v>1748</v>
      </c>
      <c r="AJ283" s="322" t="s">
        <v>1749</v>
      </c>
      <c r="AK283" s="323">
        <v>80960597</v>
      </c>
      <c r="AL283" s="323">
        <v>60950758</v>
      </c>
      <c r="AM283" s="322" t="s">
        <v>1464</v>
      </c>
      <c r="AN283" s="321">
        <v>44846</v>
      </c>
      <c r="AO283" s="321"/>
      <c r="AP283" s="322" t="s">
        <v>216</v>
      </c>
      <c r="AQ283" s="345">
        <v>2340</v>
      </c>
      <c r="AR283" s="322" t="s">
        <v>216</v>
      </c>
    </row>
    <row r="284" spans="1:44" ht="15.75" customHeight="1" x14ac:dyDescent="0.25">
      <c r="A284" s="316">
        <v>44685</v>
      </c>
      <c r="B284" s="317" t="s">
        <v>216</v>
      </c>
      <c r="C284" s="317" t="s">
        <v>1750</v>
      </c>
      <c r="D284" s="317" t="s">
        <v>455</v>
      </c>
      <c r="E284" s="317" t="s">
        <v>1751</v>
      </c>
      <c r="F284" s="317" t="s">
        <v>1752</v>
      </c>
      <c r="G284" s="317" t="s">
        <v>209</v>
      </c>
      <c r="H284" s="317" t="s">
        <v>1753</v>
      </c>
      <c r="I284" s="316">
        <v>44697</v>
      </c>
      <c r="J284" s="318" t="s">
        <v>251</v>
      </c>
      <c r="K284" s="318" t="s">
        <v>1754</v>
      </c>
      <c r="L284" s="318" t="s">
        <v>216</v>
      </c>
      <c r="M284" s="318" t="s">
        <v>216</v>
      </c>
      <c r="N284" s="318" t="s">
        <v>216</v>
      </c>
      <c r="O284" s="318" t="s">
        <v>216</v>
      </c>
      <c r="P284" s="316">
        <v>44686</v>
      </c>
      <c r="Q284" s="331">
        <v>3500</v>
      </c>
      <c r="R284" s="317" t="s">
        <v>255</v>
      </c>
      <c r="S284" s="337">
        <v>0</v>
      </c>
      <c r="T284" s="317">
        <v>0</v>
      </c>
      <c r="U284" s="317"/>
      <c r="V284" s="317"/>
      <c r="W284" s="317"/>
      <c r="X284" s="320">
        <v>0</v>
      </c>
      <c r="Y284" s="317"/>
      <c r="Z284" s="317"/>
      <c r="AA284" s="317">
        <v>0</v>
      </c>
      <c r="AB284" s="317"/>
      <c r="AC284" s="317"/>
      <c r="AD284" s="317"/>
      <c r="AE284" s="318" t="s">
        <v>220</v>
      </c>
      <c r="AF284" s="321"/>
      <c r="AG284" s="322" t="s">
        <v>216</v>
      </c>
      <c r="AH284" s="322" t="s">
        <v>216</v>
      </c>
      <c r="AI284" s="322" t="s">
        <v>462</v>
      </c>
      <c r="AJ284" s="322" t="s">
        <v>216</v>
      </c>
      <c r="AK284" s="322" t="s">
        <v>216</v>
      </c>
      <c r="AL284" s="322" t="s">
        <v>216</v>
      </c>
      <c r="AM284" s="322" t="s">
        <v>216</v>
      </c>
      <c r="AN284" s="321"/>
      <c r="AO284" s="321"/>
      <c r="AP284" s="322" t="s">
        <v>216</v>
      </c>
      <c r="AQ284" s="322" t="s">
        <v>216</v>
      </c>
      <c r="AR284" s="322" t="s">
        <v>216</v>
      </c>
    </row>
    <row r="285" spans="1:44" ht="15.75" customHeight="1" x14ac:dyDescent="0.25">
      <c r="A285" s="316">
        <v>44754</v>
      </c>
      <c r="B285" s="317" t="s">
        <v>216</v>
      </c>
      <c r="C285" s="317" t="s">
        <v>1755</v>
      </c>
      <c r="D285" s="317" t="s">
        <v>1488</v>
      </c>
      <c r="E285" s="317" t="s">
        <v>1675</v>
      </c>
      <c r="F285" s="317" t="s">
        <v>1676</v>
      </c>
      <c r="G285" s="317" t="s">
        <v>209</v>
      </c>
      <c r="H285" s="317" t="s">
        <v>1756</v>
      </c>
      <c r="I285" s="316">
        <v>44774</v>
      </c>
      <c r="J285" s="318" t="s">
        <v>271</v>
      </c>
      <c r="K285" s="318" t="s">
        <v>993</v>
      </c>
      <c r="L285" s="318" t="s">
        <v>240</v>
      </c>
      <c r="M285" s="318" t="s">
        <v>1757</v>
      </c>
      <c r="N285" s="318" t="s">
        <v>216</v>
      </c>
      <c r="O285" s="318" t="s">
        <v>216</v>
      </c>
      <c r="P285" s="316">
        <v>44806</v>
      </c>
      <c r="Q285" s="331">
        <v>1665</v>
      </c>
      <c r="R285" s="317" t="s">
        <v>255</v>
      </c>
      <c r="S285" s="337">
        <v>1638.24</v>
      </c>
      <c r="T285" s="317">
        <v>0</v>
      </c>
      <c r="U285" s="317"/>
      <c r="V285" s="317"/>
      <c r="W285" s="317"/>
      <c r="X285" s="320">
        <v>0</v>
      </c>
      <c r="Y285" s="317"/>
      <c r="Z285" s="317"/>
      <c r="AA285" s="317">
        <v>1638.24</v>
      </c>
      <c r="AB285" s="317"/>
      <c r="AC285" s="317"/>
      <c r="AD285" s="317"/>
      <c r="AE285" s="318" t="s">
        <v>220</v>
      </c>
      <c r="AF285" s="321">
        <v>44777</v>
      </c>
      <c r="AG285" s="322" t="s">
        <v>1758</v>
      </c>
      <c r="AH285" s="322" t="s">
        <v>1440</v>
      </c>
      <c r="AI285" s="322" t="s">
        <v>1494</v>
      </c>
      <c r="AJ285" s="322" t="s">
        <v>1759</v>
      </c>
      <c r="AK285" s="323">
        <v>80952718</v>
      </c>
      <c r="AL285" s="323">
        <v>60943469</v>
      </c>
      <c r="AM285" s="322" t="s">
        <v>1443</v>
      </c>
      <c r="AN285" s="321">
        <v>44783</v>
      </c>
      <c r="AO285" s="321">
        <v>44806</v>
      </c>
      <c r="AP285" s="322" t="s">
        <v>216</v>
      </c>
      <c r="AQ285" s="323">
        <v>1638.24</v>
      </c>
      <c r="AR285" s="322" t="s">
        <v>216</v>
      </c>
    </row>
    <row r="286" spans="1:44" ht="15.75" customHeight="1" x14ac:dyDescent="0.25">
      <c r="A286" s="316">
        <v>44692</v>
      </c>
      <c r="B286" s="317" t="s">
        <v>216</v>
      </c>
      <c r="C286" s="317" t="s">
        <v>1760</v>
      </c>
      <c r="D286" s="317" t="s">
        <v>1572</v>
      </c>
      <c r="E286" s="317" t="s">
        <v>1761</v>
      </c>
      <c r="F286" s="317" t="s">
        <v>1762</v>
      </c>
      <c r="G286" s="317" t="s">
        <v>209</v>
      </c>
      <c r="H286" s="317" t="s">
        <v>1763</v>
      </c>
      <c r="I286" s="316">
        <v>44697</v>
      </c>
      <c r="J286" s="318" t="s">
        <v>251</v>
      </c>
      <c r="K286" s="318" t="s">
        <v>1764</v>
      </c>
      <c r="L286" s="318" t="s">
        <v>216</v>
      </c>
      <c r="M286" s="318" t="s">
        <v>216</v>
      </c>
      <c r="N286" s="318" t="s">
        <v>216</v>
      </c>
      <c r="O286" s="318" t="s">
        <v>216</v>
      </c>
      <c r="P286" s="316">
        <v>44708</v>
      </c>
      <c r="Q286" s="331">
        <v>1850</v>
      </c>
      <c r="R286" s="317" t="s">
        <v>255</v>
      </c>
      <c r="S286" s="337">
        <v>1773.17</v>
      </c>
      <c r="T286" s="317">
        <v>0</v>
      </c>
      <c r="U286" s="317"/>
      <c r="V286" s="317"/>
      <c r="W286" s="317"/>
      <c r="X286" s="320">
        <v>0</v>
      </c>
      <c r="Y286" s="317"/>
      <c r="Z286" s="317"/>
      <c r="AA286" s="317">
        <v>1773.17</v>
      </c>
      <c r="AB286" s="317"/>
      <c r="AC286" s="317"/>
      <c r="AD286" s="317"/>
      <c r="AE286" s="318" t="s">
        <v>220</v>
      </c>
      <c r="AF286" s="321">
        <v>44698</v>
      </c>
      <c r="AG286" s="322" t="s">
        <v>1765</v>
      </c>
      <c r="AH286" s="322" t="s">
        <v>1440</v>
      </c>
      <c r="AI286" s="322" t="s">
        <v>1580</v>
      </c>
      <c r="AJ286" s="322" t="s">
        <v>1766</v>
      </c>
      <c r="AK286" s="323">
        <v>80941355</v>
      </c>
      <c r="AL286" s="323">
        <v>60931522</v>
      </c>
      <c r="AM286" s="322" t="s">
        <v>1443</v>
      </c>
      <c r="AN286" s="321">
        <v>44699</v>
      </c>
      <c r="AO286" s="321">
        <v>44708</v>
      </c>
      <c r="AP286" s="322" t="s">
        <v>216</v>
      </c>
      <c r="AQ286" s="323">
        <v>1773.17</v>
      </c>
      <c r="AR286" s="322" t="s">
        <v>216</v>
      </c>
    </row>
    <row r="287" spans="1:44" ht="15.75" customHeight="1" x14ac:dyDescent="0.25">
      <c r="A287" s="316">
        <v>44798</v>
      </c>
      <c r="B287" s="317" t="s">
        <v>1767</v>
      </c>
      <c r="C287" s="317" t="s">
        <v>1768</v>
      </c>
      <c r="D287" s="317" t="s">
        <v>1488</v>
      </c>
      <c r="E287" s="317" t="s">
        <v>1769</v>
      </c>
      <c r="F287" s="317" t="s">
        <v>1770</v>
      </c>
      <c r="G287" s="317" t="s">
        <v>209</v>
      </c>
      <c r="H287" s="317" t="s">
        <v>1771</v>
      </c>
      <c r="I287" s="316">
        <v>44824</v>
      </c>
      <c r="J287" s="318" t="s">
        <v>1040</v>
      </c>
      <c r="K287" s="318" t="s">
        <v>1772</v>
      </c>
      <c r="L287" s="318" t="s">
        <v>229</v>
      </c>
      <c r="M287" s="318" t="s">
        <v>1773</v>
      </c>
      <c r="N287" s="318" t="s">
        <v>1159</v>
      </c>
      <c r="O287" s="318" t="s">
        <v>1774</v>
      </c>
      <c r="P287" s="316">
        <v>44848</v>
      </c>
      <c r="Q287" s="331">
        <v>2655</v>
      </c>
      <c r="R287" s="317" t="s">
        <v>255</v>
      </c>
      <c r="S287" s="337">
        <v>2752.96</v>
      </c>
      <c r="T287" s="317">
        <v>0</v>
      </c>
      <c r="U287" s="317"/>
      <c r="V287" s="317"/>
      <c r="W287" s="317"/>
      <c r="X287" s="320">
        <v>2752.96</v>
      </c>
      <c r="Y287" s="317"/>
      <c r="Z287" s="317"/>
      <c r="AA287" s="317">
        <v>0</v>
      </c>
      <c r="AB287" s="317"/>
      <c r="AC287" s="317"/>
      <c r="AD287" s="317"/>
      <c r="AE287" s="318" t="s">
        <v>220</v>
      </c>
      <c r="AF287" s="321">
        <v>44816</v>
      </c>
      <c r="AG287" s="322" t="s">
        <v>1673</v>
      </c>
      <c r="AH287" s="322" t="s">
        <v>1775</v>
      </c>
      <c r="AI287" s="322" t="s">
        <v>1494</v>
      </c>
      <c r="AJ287" s="322" t="s">
        <v>1588</v>
      </c>
      <c r="AK287" s="323">
        <v>80957443</v>
      </c>
      <c r="AL287" s="323">
        <v>60947873</v>
      </c>
      <c r="AM287" s="322" t="s">
        <v>1443</v>
      </c>
      <c r="AN287" s="321">
        <v>44824</v>
      </c>
      <c r="AO287" s="321">
        <v>44848</v>
      </c>
      <c r="AP287" s="322" t="s">
        <v>216</v>
      </c>
      <c r="AQ287" s="323">
        <v>2752.96</v>
      </c>
      <c r="AR287" s="322" t="s">
        <v>216</v>
      </c>
    </row>
    <row r="288" spans="1:44" ht="15.75" customHeight="1" x14ac:dyDescent="0.25">
      <c r="A288" s="316">
        <v>44784</v>
      </c>
      <c r="B288" s="317" t="s">
        <v>216</v>
      </c>
      <c r="C288" s="317" t="s">
        <v>1776</v>
      </c>
      <c r="D288" s="317" t="s">
        <v>1777</v>
      </c>
      <c r="E288" s="317" t="s">
        <v>639</v>
      </c>
      <c r="F288" s="317" t="s">
        <v>216</v>
      </c>
      <c r="G288" s="317" t="s">
        <v>209</v>
      </c>
      <c r="H288" s="317" t="s">
        <v>1778</v>
      </c>
      <c r="I288" s="316">
        <v>44827</v>
      </c>
      <c r="J288" s="318" t="s">
        <v>251</v>
      </c>
      <c r="K288" s="318" t="s">
        <v>394</v>
      </c>
      <c r="L288" s="318" t="s">
        <v>216</v>
      </c>
      <c r="M288" s="318" t="s">
        <v>216</v>
      </c>
      <c r="N288" s="318" t="s">
        <v>216</v>
      </c>
      <c r="O288" s="318" t="s">
        <v>216</v>
      </c>
      <c r="P288" s="316">
        <v>44820</v>
      </c>
      <c r="Q288" s="331">
        <v>2305</v>
      </c>
      <c r="R288" s="317" t="s">
        <v>255</v>
      </c>
      <c r="S288" s="337">
        <v>2267.9499999999998</v>
      </c>
      <c r="T288" s="317">
        <v>0</v>
      </c>
      <c r="U288" s="317"/>
      <c r="V288" s="317"/>
      <c r="W288" s="317"/>
      <c r="X288" s="320">
        <v>0</v>
      </c>
      <c r="Y288" s="317"/>
      <c r="Z288" s="317"/>
      <c r="AA288" s="317">
        <v>2267.9499999999998</v>
      </c>
      <c r="AB288" s="317"/>
      <c r="AC288" s="317"/>
      <c r="AD288" s="317"/>
      <c r="AE288" s="318" t="s">
        <v>220</v>
      </c>
      <c r="AF288" s="321">
        <v>44798</v>
      </c>
      <c r="AG288" s="322" t="s">
        <v>1779</v>
      </c>
      <c r="AH288" s="322" t="s">
        <v>1440</v>
      </c>
      <c r="AI288" s="322" t="s">
        <v>1441</v>
      </c>
      <c r="AJ288" s="322" t="s">
        <v>1780</v>
      </c>
      <c r="AK288" s="323">
        <v>80955447</v>
      </c>
      <c r="AL288" s="323">
        <v>60945598</v>
      </c>
      <c r="AM288" s="322" t="s">
        <v>1443</v>
      </c>
      <c r="AN288" s="321">
        <v>44804</v>
      </c>
      <c r="AO288" s="321">
        <v>44820</v>
      </c>
      <c r="AP288" s="322" t="s">
        <v>216</v>
      </c>
      <c r="AQ288" s="345">
        <v>2267.9499999999998</v>
      </c>
      <c r="AR288" s="322" t="s">
        <v>216</v>
      </c>
    </row>
    <row r="289" spans="1:44" ht="15.75" customHeight="1" x14ac:dyDescent="0.25">
      <c r="A289" s="316">
        <v>44743</v>
      </c>
      <c r="B289" s="317" t="s">
        <v>216</v>
      </c>
      <c r="C289" s="317" t="s">
        <v>1781</v>
      </c>
      <c r="D289" s="317" t="s">
        <v>206</v>
      </c>
      <c r="E289" s="317" t="s">
        <v>1782</v>
      </c>
      <c r="F289" s="317" t="s">
        <v>1783</v>
      </c>
      <c r="G289" s="317" t="s">
        <v>209</v>
      </c>
      <c r="H289" s="317" t="s">
        <v>1784</v>
      </c>
      <c r="I289" s="316">
        <v>44777</v>
      </c>
      <c r="J289" s="318" t="s">
        <v>251</v>
      </c>
      <c r="K289" s="318" t="s">
        <v>679</v>
      </c>
      <c r="L289" s="318" t="s">
        <v>271</v>
      </c>
      <c r="M289" s="318" t="s">
        <v>1785</v>
      </c>
      <c r="N289" s="318" t="s">
        <v>251</v>
      </c>
      <c r="O289" s="318" t="s">
        <v>1080</v>
      </c>
      <c r="P289" s="316">
        <v>44762</v>
      </c>
      <c r="Q289" s="331">
        <v>2025</v>
      </c>
      <c r="R289" s="317" t="s">
        <v>218</v>
      </c>
      <c r="S289" s="337">
        <v>0</v>
      </c>
      <c r="T289" s="317">
        <v>0</v>
      </c>
      <c r="U289" s="317"/>
      <c r="V289" s="317"/>
      <c r="W289" s="317"/>
      <c r="X289" s="320">
        <v>0</v>
      </c>
      <c r="Y289" s="317"/>
      <c r="Z289" s="317"/>
      <c r="AA289" s="317">
        <v>0</v>
      </c>
      <c r="AB289" s="317"/>
      <c r="AC289" s="317"/>
      <c r="AD289" s="317"/>
      <c r="AE289" s="318" t="s">
        <v>220</v>
      </c>
      <c r="AF289" s="321"/>
      <c r="AG289" s="322" t="s">
        <v>216</v>
      </c>
      <c r="AH289" s="322" t="s">
        <v>216</v>
      </c>
      <c r="AI289" s="322" t="s">
        <v>221</v>
      </c>
      <c r="AJ289" s="322" t="s">
        <v>216</v>
      </c>
      <c r="AK289" s="322" t="s">
        <v>216</v>
      </c>
      <c r="AL289" s="322" t="s">
        <v>216</v>
      </c>
      <c r="AM289" s="322" t="s">
        <v>216</v>
      </c>
      <c r="AN289" s="321"/>
      <c r="AO289" s="321"/>
      <c r="AP289" s="322" t="s">
        <v>216</v>
      </c>
      <c r="AQ289" s="322" t="s">
        <v>216</v>
      </c>
      <c r="AR289" s="322" t="s">
        <v>216</v>
      </c>
    </row>
    <row r="290" spans="1:44" ht="15.75" customHeight="1" x14ac:dyDescent="0.25">
      <c r="A290" s="316">
        <v>44711</v>
      </c>
      <c r="B290" s="317" t="s">
        <v>216</v>
      </c>
      <c r="C290" s="317" t="s">
        <v>1786</v>
      </c>
      <c r="D290" s="317" t="s">
        <v>455</v>
      </c>
      <c r="E290" s="317" t="s">
        <v>1787</v>
      </c>
      <c r="F290" s="317" t="s">
        <v>1788</v>
      </c>
      <c r="G290" s="317" t="s">
        <v>209</v>
      </c>
      <c r="H290" s="317" t="s">
        <v>1789</v>
      </c>
      <c r="I290" s="316">
        <v>44733</v>
      </c>
      <c r="J290" s="318" t="s">
        <v>251</v>
      </c>
      <c r="K290" s="318" t="s">
        <v>343</v>
      </c>
      <c r="L290" s="318" t="s">
        <v>251</v>
      </c>
      <c r="M290" s="318" t="s">
        <v>1754</v>
      </c>
      <c r="N290" s="318" t="s">
        <v>216</v>
      </c>
      <c r="O290" s="318" t="s">
        <v>216</v>
      </c>
      <c r="P290" s="316">
        <v>44725</v>
      </c>
      <c r="Q290" s="331">
        <v>1500</v>
      </c>
      <c r="R290" s="317" t="s">
        <v>255</v>
      </c>
      <c r="S290" s="337">
        <v>1437.7</v>
      </c>
      <c r="T290" s="317">
        <v>0</v>
      </c>
      <c r="U290" s="317"/>
      <c r="V290" s="317"/>
      <c r="W290" s="317"/>
      <c r="X290" s="320">
        <v>0</v>
      </c>
      <c r="Y290" s="317"/>
      <c r="Z290" s="317"/>
      <c r="AA290" s="317">
        <v>1437.7</v>
      </c>
      <c r="AB290" s="317"/>
      <c r="AC290" s="317"/>
      <c r="AD290" s="317"/>
      <c r="AE290" s="318" t="s">
        <v>220</v>
      </c>
      <c r="AF290" s="321">
        <v>44720</v>
      </c>
      <c r="AG290" s="322" t="s">
        <v>1790</v>
      </c>
      <c r="AH290" s="322" t="s">
        <v>1440</v>
      </c>
      <c r="AI290" s="322" t="s">
        <v>1518</v>
      </c>
      <c r="AJ290" s="322" t="s">
        <v>1627</v>
      </c>
      <c r="AK290" s="323">
        <v>80944018</v>
      </c>
      <c r="AL290" s="323">
        <v>60934530</v>
      </c>
      <c r="AM290" s="322" t="s">
        <v>1443</v>
      </c>
      <c r="AN290" s="321">
        <v>44725</v>
      </c>
      <c r="AO290" s="321">
        <v>44736</v>
      </c>
      <c r="AP290" s="322" t="s">
        <v>216</v>
      </c>
      <c r="AQ290" s="323">
        <v>1437.7</v>
      </c>
      <c r="AR290" s="322" t="s">
        <v>216</v>
      </c>
    </row>
    <row r="291" spans="1:44" ht="15.75" customHeight="1" x14ac:dyDescent="0.25">
      <c r="A291" s="316">
        <v>44665</v>
      </c>
      <c r="B291" s="317" t="s">
        <v>216</v>
      </c>
      <c r="C291" s="317" t="s">
        <v>1791</v>
      </c>
      <c r="D291" s="317" t="s">
        <v>1792</v>
      </c>
      <c r="E291" s="317" t="s">
        <v>1793</v>
      </c>
      <c r="F291" s="317" t="s">
        <v>1794</v>
      </c>
      <c r="G291" s="317" t="s">
        <v>209</v>
      </c>
      <c r="H291" s="317" t="s">
        <v>1795</v>
      </c>
      <c r="I291" s="316">
        <v>44677</v>
      </c>
      <c r="J291" s="318" t="s">
        <v>251</v>
      </c>
      <c r="K291" s="318" t="s">
        <v>1796</v>
      </c>
      <c r="L291" s="318" t="s">
        <v>251</v>
      </c>
      <c r="M291" s="318" t="s">
        <v>1797</v>
      </c>
      <c r="N291" s="318" t="s">
        <v>216</v>
      </c>
      <c r="O291" s="318" t="s">
        <v>216</v>
      </c>
      <c r="P291" s="316">
        <v>44699</v>
      </c>
      <c r="Q291" s="331">
        <v>500</v>
      </c>
      <c r="R291" s="317" t="s">
        <v>218</v>
      </c>
      <c r="S291" s="337">
        <v>600</v>
      </c>
      <c r="T291" s="317">
        <v>0</v>
      </c>
      <c r="U291" s="317"/>
      <c r="V291" s="317"/>
      <c r="W291" s="317"/>
      <c r="X291" s="320">
        <v>0</v>
      </c>
      <c r="Y291" s="317"/>
      <c r="Z291" s="317"/>
      <c r="AA291" s="317">
        <v>600</v>
      </c>
      <c r="AB291" s="317"/>
      <c r="AC291" s="317"/>
      <c r="AD291" s="317"/>
      <c r="AE291" s="318" t="s">
        <v>220</v>
      </c>
      <c r="AF291" s="321">
        <v>44673</v>
      </c>
      <c r="AG291" s="322" t="s">
        <v>1798</v>
      </c>
      <c r="AH291" s="322" t="s">
        <v>1440</v>
      </c>
      <c r="AI291" s="322" t="s">
        <v>1799</v>
      </c>
      <c r="AJ291" s="322" t="s">
        <v>1800</v>
      </c>
      <c r="AK291" s="323">
        <v>80938643</v>
      </c>
      <c r="AL291" s="323">
        <v>60929642</v>
      </c>
      <c r="AM291" s="322" t="s">
        <v>1464</v>
      </c>
      <c r="AN291" s="321">
        <v>44686</v>
      </c>
      <c r="AO291" s="321">
        <v>44699</v>
      </c>
      <c r="AP291" s="322" t="s">
        <v>216</v>
      </c>
      <c r="AQ291" s="323">
        <v>600</v>
      </c>
      <c r="AR291" s="322" t="s">
        <v>216</v>
      </c>
    </row>
    <row r="292" spans="1:44" ht="15.75" customHeight="1" x14ac:dyDescent="0.25">
      <c r="A292" s="316">
        <v>44738</v>
      </c>
      <c r="B292" s="317" t="s">
        <v>216</v>
      </c>
      <c r="C292" s="317" t="s">
        <v>1801</v>
      </c>
      <c r="D292" s="317" t="s">
        <v>390</v>
      </c>
      <c r="E292" s="317" t="s">
        <v>639</v>
      </c>
      <c r="F292" s="317" t="s">
        <v>640</v>
      </c>
      <c r="G292" s="317" t="s">
        <v>209</v>
      </c>
      <c r="H292" s="317" t="s">
        <v>1802</v>
      </c>
      <c r="I292" s="316">
        <v>44795</v>
      </c>
      <c r="J292" s="318" t="s">
        <v>251</v>
      </c>
      <c r="K292" s="318" t="s">
        <v>1797</v>
      </c>
      <c r="L292" s="318" t="s">
        <v>251</v>
      </c>
      <c r="M292" s="318" t="s">
        <v>1796</v>
      </c>
      <c r="N292" s="318" t="s">
        <v>216</v>
      </c>
      <c r="O292" s="318" t="s">
        <v>216</v>
      </c>
      <c r="P292" s="316">
        <v>44778</v>
      </c>
      <c r="Q292" s="331">
        <v>2305</v>
      </c>
      <c r="R292" s="317" t="s">
        <v>255</v>
      </c>
      <c r="S292" s="337">
        <v>2279.92</v>
      </c>
      <c r="T292" s="317">
        <v>0</v>
      </c>
      <c r="U292" s="317"/>
      <c r="V292" s="317"/>
      <c r="W292" s="317"/>
      <c r="X292" s="320">
        <v>0</v>
      </c>
      <c r="Y292" s="317"/>
      <c r="Z292" s="317"/>
      <c r="AA292" s="317">
        <v>2279.92</v>
      </c>
      <c r="AB292" s="317"/>
      <c r="AC292" s="317"/>
      <c r="AD292" s="317"/>
      <c r="AE292" s="318" t="s">
        <v>220</v>
      </c>
      <c r="AF292" s="321">
        <v>44749</v>
      </c>
      <c r="AG292" s="322" t="s">
        <v>1803</v>
      </c>
      <c r="AH292" s="322" t="s">
        <v>1440</v>
      </c>
      <c r="AI292" s="322" t="s">
        <v>1441</v>
      </c>
      <c r="AJ292" s="322" t="s">
        <v>1704</v>
      </c>
      <c r="AK292" s="323">
        <v>80948805</v>
      </c>
      <c r="AL292" s="323">
        <v>60938892</v>
      </c>
      <c r="AM292" s="322" t="s">
        <v>1443</v>
      </c>
      <c r="AN292" s="321">
        <v>44755</v>
      </c>
      <c r="AO292" s="321">
        <v>44778</v>
      </c>
      <c r="AP292" s="322" t="s">
        <v>216</v>
      </c>
      <c r="AQ292" s="345">
        <v>2279.92</v>
      </c>
      <c r="AR292" s="322" t="s">
        <v>216</v>
      </c>
    </row>
    <row r="293" spans="1:44" ht="15.75" customHeight="1" x14ac:dyDescent="0.25">
      <c r="A293" s="316">
        <v>44680</v>
      </c>
      <c r="B293" s="317" t="s">
        <v>1804</v>
      </c>
      <c r="C293" s="317" t="s">
        <v>1805</v>
      </c>
      <c r="D293" s="317" t="s">
        <v>1531</v>
      </c>
      <c r="E293" s="317" t="s">
        <v>1806</v>
      </c>
      <c r="F293" s="317" t="s">
        <v>1807</v>
      </c>
      <c r="G293" s="317" t="s">
        <v>209</v>
      </c>
      <c r="H293" s="317" t="s">
        <v>1808</v>
      </c>
      <c r="I293" s="316">
        <v>44683</v>
      </c>
      <c r="J293" s="318" t="s">
        <v>251</v>
      </c>
      <c r="K293" s="318" t="s">
        <v>866</v>
      </c>
      <c r="L293" s="318" t="s">
        <v>216</v>
      </c>
      <c r="M293" s="318" t="s">
        <v>216</v>
      </c>
      <c r="N293" s="318" t="s">
        <v>216</v>
      </c>
      <c r="O293" s="318" t="s">
        <v>216</v>
      </c>
      <c r="P293" s="316">
        <v>44722</v>
      </c>
      <c r="Q293" s="331">
        <v>97145</v>
      </c>
      <c r="R293" s="317" t="s">
        <v>218</v>
      </c>
      <c r="S293" s="337">
        <v>1165.74</v>
      </c>
      <c r="T293" s="317">
        <v>0</v>
      </c>
      <c r="U293" s="317"/>
      <c r="V293" s="317"/>
      <c r="W293" s="317"/>
      <c r="X293" s="320">
        <v>0</v>
      </c>
      <c r="Y293" s="317"/>
      <c r="Z293" s="317"/>
      <c r="AA293" s="317">
        <v>1165.74</v>
      </c>
      <c r="AB293" s="317"/>
      <c r="AC293" s="317"/>
      <c r="AD293" s="317"/>
      <c r="AE293" s="318" t="s">
        <v>220</v>
      </c>
      <c r="AF293" s="321">
        <v>44691</v>
      </c>
      <c r="AG293" s="322" t="s">
        <v>1809</v>
      </c>
      <c r="AH293" s="322" t="s">
        <v>1440</v>
      </c>
      <c r="AI293" s="322" t="s">
        <v>1537</v>
      </c>
      <c r="AJ293" s="322" t="s">
        <v>1633</v>
      </c>
      <c r="AK293" s="323">
        <v>80940363</v>
      </c>
      <c r="AL293" s="323">
        <v>60931468</v>
      </c>
      <c r="AM293" s="322" t="s">
        <v>1443</v>
      </c>
      <c r="AN293" s="321">
        <v>44699</v>
      </c>
      <c r="AO293" s="321">
        <v>44722</v>
      </c>
      <c r="AP293" s="322" t="s">
        <v>216</v>
      </c>
      <c r="AQ293" s="323">
        <v>1165.74</v>
      </c>
      <c r="AR293" s="322" t="s">
        <v>216</v>
      </c>
    </row>
    <row r="294" spans="1:44" ht="15.75" customHeight="1" x14ac:dyDescent="0.25">
      <c r="A294" s="316">
        <v>44661</v>
      </c>
      <c r="B294" s="317" t="s">
        <v>216</v>
      </c>
      <c r="C294" s="317" t="s">
        <v>1810</v>
      </c>
      <c r="D294" s="317" t="s">
        <v>236</v>
      </c>
      <c r="E294" s="317" t="s">
        <v>1811</v>
      </c>
      <c r="F294" s="317" t="s">
        <v>1812</v>
      </c>
      <c r="G294" s="317" t="s">
        <v>209</v>
      </c>
      <c r="H294" s="317" t="s">
        <v>1813</v>
      </c>
      <c r="I294" s="316">
        <v>44687</v>
      </c>
      <c r="J294" s="318" t="s">
        <v>251</v>
      </c>
      <c r="K294" s="318" t="s">
        <v>485</v>
      </c>
      <c r="L294" s="318" t="s">
        <v>216</v>
      </c>
      <c r="M294" s="318" t="s">
        <v>216</v>
      </c>
      <c r="N294" s="318" t="s">
        <v>216</v>
      </c>
      <c r="O294" s="318" t="s">
        <v>216</v>
      </c>
      <c r="P294" s="316"/>
      <c r="Q294" s="331">
        <v>2660</v>
      </c>
      <c r="R294" s="317" t="s">
        <v>255</v>
      </c>
      <c r="S294" s="337">
        <v>0</v>
      </c>
      <c r="T294" s="317">
        <v>0</v>
      </c>
      <c r="U294" s="317"/>
      <c r="V294" s="317"/>
      <c r="W294" s="317"/>
      <c r="X294" s="320">
        <v>0</v>
      </c>
      <c r="Y294" s="317"/>
      <c r="Z294" s="317"/>
      <c r="AA294" s="317">
        <v>0</v>
      </c>
      <c r="AB294" s="317"/>
      <c r="AC294" s="317"/>
      <c r="AD294" s="317"/>
      <c r="AE294" s="318" t="s">
        <v>220</v>
      </c>
      <c r="AF294" s="321"/>
      <c r="AG294" s="322" t="s">
        <v>216</v>
      </c>
      <c r="AH294" s="322" t="s">
        <v>216</v>
      </c>
      <c r="AI294" s="322" t="s">
        <v>244</v>
      </c>
      <c r="AJ294" s="322" t="s">
        <v>216</v>
      </c>
      <c r="AK294" s="322" t="s">
        <v>216</v>
      </c>
      <c r="AL294" s="322" t="s">
        <v>216</v>
      </c>
      <c r="AM294" s="322" t="s">
        <v>216</v>
      </c>
      <c r="AN294" s="321"/>
      <c r="AO294" s="321"/>
      <c r="AP294" s="322" t="s">
        <v>216</v>
      </c>
      <c r="AQ294" s="322" t="s">
        <v>216</v>
      </c>
      <c r="AR294" s="322" t="s">
        <v>216</v>
      </c>
    </row>
    <row r="295" spans="1:44" ht="15.75" customHeight="1" x14ac:dyDescent="0.25">
      <c r="A295" s="316">
        <v>44721</v>
      </c>
      <c r="B295" s="317" t="s">
        <v>216</v>
      </c>
      <c r="C295" s="317" t="s">
        <v>1814</v>
      </c>
      <c r="D295" s="317" t="s">
        <v>390</v>
      </c>
      <c r="E295" s="317" t="s">
        <v>639</v>
      </c>
      <c r="F295" s="317" t="s">
        <v>1815</v>
      </c>
      <c r="G295" s="317" t="s">
        <v>209</v>
      </c>
      <c r="H295" s="317" t="s">
        <v>1816</v>
      </c>
      <c r="I295" s="316">
        <v>44756</v>
      </c>
      <c r="J295" s="318" t="s">
        <v>251</v>
      </c>
      <c r="K295" s="318" t="s">
        <v>816</v>
      </c>
      <c r="L295" s="318" t="s">
        <v>216</v>
      </c>
      <c r="M295" s="318" t="s">
        <v>216</v>
      </c>
      <c r="N295" s="318" t="s">
        <v>216</v>
      </c>
      <c r="O295" s="318" t="s">
        <v>216</v>
      </c>
      <c r="P295" s="316">
        <v>44750</v>
      </c>
      <c r="Q295" s="331">
        <v>2305</v>
      </c>
      <c r="R295" s="317" t="s">
        <v>255</v>
      </c>
      <c r="S295" s="337">
        <v>2209.2600000000002</v>
      </c>
      <c r="T295" s="317">
        <v>0</v>
      </c>
      <c r="U295" s="317"/>
      <c r="V295" s="317"/>
      <c r="W295" s="317"/>
      <c r="X295" s="320">
        <v>0</v>
      </c>
      <c r="Y295" s="317"/>
      <c r="Z295" s="317"/>
      <c r="AA295" s="317">
        <v>2209.2600000000002</v>
      </c>
      <c r="AB295" s="317"/>
      <c r="AC295" s="317"/>
      <c r="AD295" s="317"/>
      <c r="AE295" s="318" t="s">
        <v>220</v>
      </c>
      <c r="AF295" s="321">
        <v>44739</v>
      </c>
      <c r="AG295" s="322" t="s">
        <v>1817</v>
      </c>
      <c r="AH295" s="322" t="s">
        <v>1440</v>
      </c>
      <c r="AI295" s="322" t="s">
        <v>1441</v>
      </c>
      <c r="AJ295" s="322" t="s">
        <v>1818</v>
      </c>
      <c r="AK295" s="323">
        <v>80946784</v>
      </c>
      <c r="AL295" s="323">
        <v>60936931</v>
      </c>
      <c r="AM295" s="322" t="s">
        <v>1443</v>
      </c>
      <c r="AN295" s="321">
        <v>44740</v>
      </c>
      <c r="AO295" s="321">
        <v>44750</v>
      </c>
      <c r="AP295" s="322" t="s">
        <v>216</v>
      </c>
      <c r="AQ295" s="323">
        <v>2209.2600000000002</v>
      </c>
      <c r="AR295" s="322" t="s">
        <v>216</v>
      </c>
    </row>
    <row r="296" spans="1:44" ht="15.75" customHeight="1" x14ac:dyDescent="0.25">
      <c r="A296" s="316">
        <v>44882</v>
      </c>
      <c r="B296" s="317" t="s">
        <v>216</v>
      </c>
      <c r="C296" s="317" t="s">
        <v>1819</v>
      </c>
      <c r="D296" s="317" t="s">
        <v>1562</v>
      </c>
      <c r="E296" s="317" t="s">
        <v>1820</v>
      </c>
      <c r="F296" s="317" t="s">
        <v>1821</v>
      </c>
      <c r="G296" s="317" t="s">
        <v>209</v>
      </c>
      <c r="H296" s="317" t="s">
        <v>1822</v>
      </c>
      <c r="I296" s="316">
        <v>44882</v>
      </c>
      <c r="J296" s="318" t="s">
        <v>240</v>
      </c>
      <c r="K296" s="318" t="s">
        <v>1586</v>
      </c>
      <c r="L296" s="318" t="s">
        <v>216</v>
      </c>
      <c r="M296" s="318" t="s">
        <v>216</v>
      </c>
      <c r="N296" s="318" t="s">
        <v>216</v>
      </c>
      <c r="O296" s="318" t="s">
        <v>216</v>
      </c>
      <c r="P296" s="316">
        <v>44911</v>
      </c>
      <c r="Q296" s="343">
        <v>2140</v>
      </c>
      <c r="R296" s="317" t="s">
        <v>218</v>
      </c>
      <c r="S296" s="337">
        <v>2568</v>
      </c>
      <c r="T296" s="317">
        <v>0</v>
      </c>
      <c r="U296" s="317"/>
      <c r="V296" s="317"/>
      <c r="W296" s="317"/>
      <c r="X296" s="320">
        <v>0</v>
      </c>
      <c r="Y296" s="317"/>
      <c r="Z296" s="317"/>
      <c r="AA296" s="317">
        <v>2568</v>
      </c>
      <c r="AB296" s="317"/>
      <c r="AC296" s="317"/>
      <c r="AD296" s="317"/>
      <c r="AE296" s="318" t="s">
        <v>220</v>
      </c>
      <c r="AF296" s="321">
        <v>44873</v>
      </c>
      <c r="AG296" s="322" t="s">
        <v>1823</v>
      </c>
      <c r="AH296" s="322" t="s">
        <v>1440</v>
      </c>
      <c r="AI296" s="322" t="s">
        <v>1481</v>
      </c>
      <c r="AJ296" s="322" t="s">
        <v>1824</v>
      </c>
      <c r="AK296" s="323">
        <v>80965260</v>
      </c>
      <c r="AL296" s="323">
        <v>60955758</v>
      </c>
      <c r="AM296" s="322" t="s">
        <v>1464</v>
      </c>
      <c r="AN296" s="321">
        <v>44881</v>
      </c>
      <c r="AO296" s="321">
        <v>44911</v>
      </c>
      <c r="AP296" s="322" t="s">
        <v>216</v>
      </c>
      <c r="AQ296" s="323">
        <v>2568</v>
      </c>
      <c r="AR296" s="322" t="s">
        <v>216</v>
      </c>
    </row>
    <row r="297" spans="1:44" s="303" customFormat="1" ht="15.75" customHeight="1" x14ac:dyDescent="0.25">
      <c r="A297" s="316">
        <v>44785</v>
      </c>
      <c r="B297" s="317" t="s">
        <v>216</v>
      </c>
      <c r="C297" s="317" t="s">
        <v>1825</v>
      </c>
      <c r="D297" s="317" t="s">
        <v>1488</v>
      </c>
      <c r="E297" s="317" t="s">
        <v>1675</v>
      </c>
      <c r="F297" s="317" t="s">
        <v>1676</v>
      </c>
      <c r="G297" s="317" t="s">
        <v>209</v>
      </c>
      <c r="H297" s="317" t="s">
        <v>1826</v>
      </c>
      <c r="I297" s="316">
        <v>44825</v>
      </c>
      <c r="J297" s="318" t="s">
        <v>240</v>
      </c>
      <c r="K297" s="318" t="s">
        <v>1827</v>
      </c>
      <c r="L297" s="318" t="s">
        <v>216</v>
      </c>
      <c r="M297" s="318" t="s">
        <v>216</v>
      </c>
      <c r="N297" s="318" t="s">
        <v>216</v>
      </c>
      <c r="O297" s="318" t="s">
        <v>216</v>
      </c>
      <c r="P297" s="316">
        <v>44848</v>
      </c>
      <c r="Q297" s="331">
        <v>2655</v>
      </c>
      <c r="R297" s="317" t="s">
        <v>255</v>
      </c>
      <c r="S297" s="337">
        <v>2752.96</v>
      </c>
      <c r="T297" s="317">
        <v>0</v>
      </c>
      <c r="U297" s="317"/>
      <c r="V297" s="317"/>
      <c r="W297" s="317"/>
      <c r="X297" s="320">
        <v>0</v>
      </c>
      <c r="Y297" s="317"/>
      <c r="Z297" s="317"/>
      <c r="AA297" s="317">
        <v>2752.96</v>
      </c>
      <c r="AB297" s="317"/>
      <c r="AC297" s="317"/>
      <c r="AD297" s="317"/>
      <c r="AE297" s="318" t="s">
        <v>220</v>
      </c>
      <c r="AF297" s="321">
        <v>44816</v>
      </c>
      <c r="AG297" s="322" t="s">
        <v>1673</v>
      </c>
      <c r="AH297" s="322" t="s">
        <v>1440</v>
      </c>
      <c r="AI297" s="322" t="s">
        <v>1494</v>
      </c>
      <c r="AJ297" s="322" t="s">
        <v>1588</v>
      </c>
      <c r="AK297" s="323">
        <v>80957443</v>
      </c>
      <c r="AL297" s="323">
        <v>60947873</v>
      </c>
      <c r="AM297" s="322" t="s">
        <v>1443</v>
      </c>
      <c r="AN297" s="321">
        <v>44824</v>
      </c>
      <c r="AO297" s="321">
        <v>44848</v>
      </c>
      <c r="AP297" s="322" t="s">
        <v>216</v>
      </c>
      <c r="AQ297" s="323">
        <v>2752.96</v>
      </c>
      <c r="AR297" s="322" t="s">
        <v>216</v>
      </c>
    </row>
    <row r="298" spans="1:44" ht="15.75" customHeight="1" x14ac:dyDescent="0.25">
      <c r="A298" s="316">
        <v>44699</v>
      </c>
      <c r="B298" s="317" t="s">
        <v>1828</v>
      </c>
      <c r="C298" s="317" t="s">
        <v>1829</v>
      </c>
      <c r="D298" s="317" t="s">
        <v>1531</v>
      </c>
      <c r="E298" s="317" t="s">
        <v>1806</v>
      </c>
      <c r="F298" s="317" t="s">
        <v>1807</v>
      </c>
      <c r="G298" s="317" t="s">
        <v>209</v>
      </c>
      <c r="H298" s="317" t="s">
        <v>1830</v>
      </c>
      <c r="I298" s="316">
        <v>44703</v>
      </c>
      <c r="J298" s="318" t="s">
        <v>251</v>
      </c>
      <c r="K298" s="318" t="s">
        <v>866</v>
      </c>
      <c r="L298" s="318" t="s">
        <v>216</v>
      </c>
      <c r="M298" s="318" t="s">
        <v>216</v>
      </c>
      <c r="N298" s="318" t="s">
        <v>216</v>
      </c>
      <c r="O298" s="318" t="s">
        <v>216</v>
      </c>
      <c r="P298" s="316">
        <v>44750</v>
      </c>
      <c r="Q298" s="331">
        <v>971.45</v>
      </c>
      <c r="R298" s="317" t="s">
        <v>218</v>
      </c>
      <c r="S298" s="337">
        <v>1165.74</v>
      </c>
      <c r="T298" s="317">
        <v>0</v>
      </c>
      <c r="U298" s="317"/>
      <c r="V298" s="317"/>
      <c r="W298" s="317"/>
      <c r="X298" s="320">
        <v>0</v>
      </c>
      <c r="Y298" s="317"/>
      <c r="Z298" s="317"/>
      <c r="AA298" s="317">
        <v>1165.74</v>
      </c>
      <c r="AB298" s="317"/>
      <c r="AC298" s="317"/>
      <c r="AD298" s="317"/>
      <c r="AE298" s="318" t="s">
        <v>220</v>
      </c>
      <c r="AF298" s="321">
        <v>44700</v>
      </c>
      <c r="AG298" s="322" t="s">
        <v>1831</v>
      </c>
      <c r="AH298" s="322" t="s">
        <v>1440</v>
      </c>
      <c r="AI298" s="322" t="s">
        <v>1537</v>
      </c>
      <c r="AJ298" s="322" t="s">
        <v>1832</v>
      </c>
      <c r="AK298" s="323">
        <v>80941879</v>
      </c>
      <c r="AL298" s="323">
        <v>60932613</v>
      </c>
      <c r="AM298" s="322" t="s">
        <v>1443</v>
      </c>
      <c r="AN298" s="321">
        <v>44707</v>
      </c>
      <c r="AO298" s="321">
        <v>44750</v>
      </c>
      <c r="AP298" s="322" t="s">
        <v>216</v>
      </c>
      <c r="AQ298" s="345">
        <v>1165.74</v>
      </c>
      <c r="AR298" s="322" t="s">
        <v>216</v>
      </c>
    </row>
    <row r="299" spans="1:44" ht="15.75" customHeight="1" x14ac:dyDescent="0.25">
      <c r="A299" s="316">
        <v>44671</v>
      </c>
      <c r="B299" s="317" t="s">
        <v>216</v>
      </c>
      <c r="C299" s="317" t="s">
        <v>1833</v>
      </c>
      <c r="D299" s="317" t="s">
        <v>390</v>
      </c>
      <c r="E299" s="317" t="s">
        <v>639</v>
      </c>
      <c r="F299" s="317" t="s">
        <v>640</v>
      </c>
      <c r="G299" s="317" t="s">
        <v>209</v>
      </c>
      <c r="H299" s="317" t="s">
        <v>1834</v>
      </c>
      <c r="I299" s="316">
        <v>44707</v>
      </c>
      <c r="J299" s="318" t="s">
        <v>251</v>
      </c>
      <c r="K299" s="318" t="s">
        <v>1796</v>
      </c>
      <c r="L299" s="318" t="s">
        <v>251</v>
      </c>
      <c r="M299" s="318" t="s">
        <v>1835</v>
      </c>
      <c r="N299" s="318" t="s">
        <v>216</v>
      </c>
      <c r="O299" s="318" t="s">
        <v>216</v>
      </c>
      <c r="P299" s="316">
        <v>44701</v>
      </c>
      <c r="Q299" s="331">
        <v>2450</v>
      </c>
      <c r="R299" s="317" t="s">
        <v>255</v>
      </c>
      <c r="S299" s="337">
        <v>2237.9499999999998</v>
      </c>
      <c r="T299" s="317">
        <v>0</v>
      </c>
      <c r="U299" s="317"/>
      <c r="V299" s="317"/>
      <c r="W299" s="317"/>
      <c r="X299" s="320">
        <v>0</v>
      </c>
      <c r="Y299" s="317"/>
      <c r="Z299" s="317"/>
      <c r="AA299" s="317">
        <v>2237.9499999999998</v>
      </c>
      <c r="AB299" s="317"/>
      <c r="AC299" s="317"/>
      <c r="AD299" s="317"/>
      <c r="AE299" s="318" t="s">
        <v>220</v>
      </c>
      <c r="AF299" s="321">
        <v>44679</v>
      </c>
      <c r="AG299" s="322" t="s">
        <v>1836</v>
      </c>
      <c r="AH299" s="322" t="s">
        <v>1440</v>
      </c>
      <c r="AI299" s="322" t="s">
        <v>1441</v>
      </c>
      <c r="AJ299" s="322" t="s">
        <v>1837</v>
      </c>
      <c r="AK299" s="323">
        <v>80938807</v>
      </c>
      <c r="AL299" s="323">
        <v>60930030</v>
      </c>
      <c r="AM299" s="322" t="s">
        <v>1443</v>
      </c>
      <c r="AN299" s="321">
        <v>44690</v>
      </c>
      <c r="AO299" s="321">
        <v>44701</v>
      </c>
      <c r="AP299" s="322" t="s">
        <v>216</v>
      </c>
      <c r="AQ299" s="323">
        <v>2237.9499999999998</v>
      </c>
      <c r="AR299" s="322" t="s">
        <v>216</v>
      </c>
    </row>
    <row r="300" spans="1:44" ht="15.75" customHeight="1" x14ac:dyDescent="0.25">
      <c r="A300" s="316">
        <v>44768</v>
      </c>
      <c r="B300" s="317" t="s">
        <v>1838</v>
      </c>
      <c r="C300" s="317" t="s">
        <v>633</v>
      </c>
      <c r="D300" s="317" t="s">
        <v>236</v>
      </c>
      <c r="E300" s="317" t="s">
        <v>634</v>
      </c>
      <c r="F300" s="317" t="s">
        <v>1839</v>
      </c>
      <c r="G300" s="317" t="s">
        <v>209</v>
      </c>
      <c r="H300" s="317" t="s">
        <v>1840</v>
      </c>
      <c r="I300" s="316">
        <v>44789</v>
      </c>
      <c r="J300" s="318" t="s">
        <v>229</v>
      </c>
      <c r="K300" s="318" t="s">
        <v>637</v>
      </c>
      <c r="L300" s="318" t="s">
        <v>216</v>
      </c>
      <c r="M300" s="318" t="s">
        <v>216</v>
      </c>
      <c r="N300" s="318" t="s">
        <v>216</v>
      </c>
      <c r="O300" s="318" t="s">
        <v>216</v>
      </c>
      <c r="P300" s="316">
        <v>44778</v>
      </c>
      <c r="Q300" s="343">
        <v>7270</v>
      </c>
      <c r="R300" s="317" t="s">
        <v>218</v>
      </c>
      <c r="S300" s="337">
        <v>0</v>
      </c>
      <c r="T300" s="317">
        <v>0</v>
      </c>
      <c r="U300" s="317"/>
      <c r="V300" s="317"/>
      <c r="W300" s="317"/>
      <c r="X300" s="320">
        <v>0</v>
      </c>
      <c r="Y300" s="317"/>
      <c r="Z300" s="317"/>
      <c r="AA300" s="317">
        <v>0</v>
      </c>
      <c r="AB300" s="317"/>
      <c r="AC300" s="317"/>
      <c r="AD300" s="317"/>
      <c r="AE300" s="318" t="s">
        <v>220</v>
      </c>
      <c r="AF300" s="321"/>
      <c r="AG300" s="322" t="s">
        <v>216</v>
      </c>
      <c r="AH300" s="322" t="s">
        <v>216</v>
      </c>
      <c r="AI300" s="322" t="s">
        <v>286</v>
      </c>
      <c r="AJ300" s="322" t="s">
        <v>216</v>
      </c>
      <c r="AK300" s="322" t="s">
        <v>216</v>
      </c>
      <c r="AL300" s="322" t="s">
        <v>216</v>
      </c>
      <c r="AM300" s="322" t="s">
        <v>216</v>
      </c>
      <c r="AN300" s="321"/>
      <c r="AO300" s="321"/>
      <c r="AP300" s="322" t="s">
        <v>216</v>
      </c>
      <c r="AQ300" s="322" t="s">
        <v>216</v>
      </c>
      <c r="AR300" s="322" t="s">
        <v>216</v>
      </c>
    </row>
    <row r="301" spans="1:44" ht="15.75" customHeight="1" x14ac:dyDescent="0.25">
      <c r="A301" s="316">
        <v>44677</v>
      </c>
      <c r="B301" s="317" t="s">
        <v>216</v>
      </c>
      <c r="C301" s="317" t="s">
        <v>1841</v>
      </c>
      <c r="D301" s="317" t="s">
        <v>1842</v>
      </c>
      <c r="E301" s="317" t="s">
        <v>1843</v>
      </c>
      <c r="F301" s="317" t="s">
        <v>1844</v>
      </c>
      <c r="G301" s="317" t="s">
        <v>209</v>
      </c>
      <c r="H301" s="317" t="s">
        <v>1845</v>
      </c>
      <c r="I301" s="316">
        <v>44690</v>
      </c>
      <c r="J301" s="318" t="s">
        <v>229</v>
      </c>
      <c r="K301" s="318" t="s">
        <v>1846</v>
      </c>
      <c r="L301" s="318" t="s">
        <v>216</v>
      </c>
      <c r="M301" s="318" t="s">
        <v>216</v>
      </c>
      <c r="N301" s="318" t="s">
        <v>216</v>
      </c>
      <c r="O301" s="318" t="s">
        <v>216</v>
      </c>
      <c r="P301" s="316">
        <v>44706</v>
      </c>
      <c r="Q301" s="331">
        <v>825</v>
      </c>
      <c r="R301" s="317" t="s">
        <v>218</v>
      </c>
      <c r="S301" s="337">
        <v>990</v>
      </c>
      <c r="T301" s="317">
        <v>0</v>
      </c>
      <c r="U301" s="317"/>
      <c r="V301" s="317"/>
      <c r="W301" s="317"/>
      <c r="X301" s="320">
        <v>0</v>
      </c>
      <c r="Y301" s="317"/>
      <c r="Z301" s="317"/>
      <c r="AA301" s="317">
        <v>990</v>
      </c>
      <c r="AB301" s="317"/>
      <c r="AC301" s="317"/>
      <c r="AD301" s="317"/>
      <c r="AE301" s="318" t="s">
        <v>220</v>
      </c>
      <c r="AF301" s="321">
        <v>44684</v>
      </c>
      <c r="AG301" s="322" t="s">
        <v>1847</v>
      </c>
      <c r="AH301" s="322" t="s">
        <v>1440</v>
      </c>
      <c r="AI301" s="322" t="s">
        <v>1799</v>
      </c>
      <c r="AJ301" s="322" t="s">
        <v>1848</v>
      </c>
      <c r="AK301" s="323">
        <v>80939335</v>
      </c>
      <c r="AL301" s="323">
        <v>60929651</v>
      </c>
      <c r="AM301" s="322" t="s">
        <v>1464</v>
      </c>
      <c r="AN301" s="321">
        <v>44687</v>
      </c>
      <c r="AO301" s="321">
        <v>44706</v>
      </c>
      <c r="AP301" s="322" t="s">
        <v>216</v>
      </c>
      <c r="AQ301" s="323">
        <v>990</v>
      </c>
      <c r="AR301" s="322" t="s">
        <v>216</v>
      </c>
    </row>
    <row r="302" spans="1:44" s="303" customFormat="1" ht="15.75" customHeight="1" x14ac:dyDescent="0.25">
      <c r="A302" s="316">
        <v>44670</v>
      </c>
      <c r="B302" s="317" t="s">
        <v>216</v>
      </c>
      <c r="C302" s="317" t="s">
        <v>1849</v>
      </c>
      <c r="D302" s="317" t="s">
        <v>455</v>
      </c>
      <c r="E302" s="317" t="s">
        <v>1850</v>
      </c>
      <c r="F302" s="317" t="s">
        <v>1851</v>
      </c>
      <c r="G302" s="317" t="s">
        <v>209</v>
      </c>
      <c r="H302" s="317" t="s">
        <v>1852</v>
      </c>
      <c r="I302" s="316">
        <v>44691</v>
      </c>
      <c r="J302" s="318" t="s">
        <v>251</v>
      </c>
      <c r="K302" s="318" t="s">
        <v>560</v>
      </c>
      <c r="L302" s="318" t="s">
        <v>251</v>
      </c>
      <c r="M302" s="318" t="s">
        <v>1853</v>
      </c>
      <c r="N302" s="318" t="s">
        <v>216</v>
      </c>
      <c r="O302" s="318" t="s">
        <v>216</v>
      </c>
      <c r="P302" s="316"/>
      <c r="Q302" s="331">
        <v>1200</v>
      </c>
      <c r="R302" s="317" t="s">
        <v>255</v>
      </c>
      <c r="S302" s="337">
        <v>1096.1400000000001</v>
      </c>
      <c r="T302" s="317">
        <v>0</v>
      </c>
      <c r="U302" s="317"/>
      <c r="V302" s="317"/>
      <c r="W302" s="317"/>
      <c r="X302" s="320">
        <v>0</v>
      </c>
      <c r="Y302" s="317"/>
      <c r="Z302" s="317"/>
      <c r="AA302" s="317">
        <v>1096.1400000000001</v>
      </c>
      <c r="AB302" s="317"/>
      <c r="AC302" s="317"/>
      <c r="AD302" s="317"/>
      <c r="AE302" s="318" t="s">
        <v>220</v>
      </c>
      <c r="AF302" s="321">
        <v>44679</v>
      </c>
      <c r="AG302" s="322" t="s">
        <v>1854</v>
      </c>
      <c r="AH302" s="322" t="s">
        <v>1440</v>
      </c>
      <c r="AI302" s="322" t="s">
        <v>1518</v>
      </c>
      <c r="AJ302" s="322" t="s">
        <v>1837</v>
      </c>
      <c r="AK302" s="323">
        <v>80938844</v>
      </c>
      <c r="AL302" s="323">
        <v>60930031</v>
      </c>
      <c r="AM302" s="322" t="s">
        <v>1443</v>
      </c>
      <c r="AN302" s="321">
        <v>44690</v>
      </c>
      <c r="AO302" s="321">
        <v>44708</v>
      </c>
      <c r="AP302" s="322" t="s">
        <v>216</v>
      </c>
      <c r="AQ302" s="323">
        <v>1094.1400000000001</v>
      </c>
      <c r="AR302" s="322" t="s">
        <v>216</v>
      </c>
    </row>
    <row r="303" spans="1:44" ht="15.75" customHeight="1" x14ac:dyDescent="0.25">
      <c r="A303" s="316">
        <v>44881</v>
      </c>
      <c r="B303" s="317" t="s">
        <v>216</v>
      </c>
      <c r="C303" s="317" t="s">
        <v>1855</v>
      </c>
      <c r="D303" s="317" t="s">
        <v>1572</v>
      </c>
      <c r="E303" s="317" t="s">
        <v>1856</v>
      </c>
      <c r="F303" s="317" t="s">
        <v>1857</v>
      </c>
      <c r="G303" s="317" t="s">
        <v>209</v>
      </c>
      <c r="H303" s="317" t="s">
        <v>1858</v>
      </c>
      <c r="I303" s="316">
        <v>44908</v>
      </c>
      <c r="J303" s="318" t="s">
        <v>251</v>
      </c>
      <c r="K303" s="318" t="s">
        <v>1576</v>
      </c>
      <c r="L303" s="318" t="s">
        <v>216</v>
      </c>
      <c r="M303" s="318" t="s">
        <v>216</v>
      </c>
      <c r="N303" s="318" t="s">
        <v>216</v>
      </c>
      <c r="O303" s="318" t="s">
        <v>216</v>
      </c>
      <c r="P303" s="316">
        <v>44915</v>
      </c>
      <c r="Q303" s="331">
        <v>1850</v>
      </c>
      <c r="R303" s="317" t="s">
        <v>255</v>
      </c>
      <c r="S303" s="337">
        <v>1988.89</v>
      </c>
      <c r="T303" s="317">
        <v>0</v>
      </c>
      <c r="U303" s="317"/>
      <c r="V303" s="317"/>
      <c r="W303" s="317"/>
      <c r="X303" s="320">
        <v>0</v>
      </c>
      <c r="Y303" s="317"/>
      <c r="Z303" s="317"/>
      <c r="AA303" s="317">
        <v>1988.89</v>
      </c>
      <c r="AB303" s="317"/>
      <c r="AC303" s="317"/>
      <c r="AD303" s="317"/>
      <c r="AE303" s="318" t="s">
        <v>220</v>
      </c>
      <c r="AF303" s="321">
        <v>44882</v>
      </c>
      <c r="AG303" s="322" t="s">
        <v>1859</v>
      </c>
      <c r="AH303" s="322" t="s">
        <v>1440</v>
      </c>
      <c r="AI303" s="322" t="s">
        <v>1580</v>
      </c>
      <c r="AJ303" s="322" t="s">
        <v>1860</v>
      </c>
      <c r="AK303" s="323">
        <v>80966580</v>
      </c>
      <c r="AL303" s="323">
        <v>60956910</v>
      </c>
      <c r="AM303" s="322" t="s">
        <v>1443</v>
      </c>
      <c r="AN303" s="321">
        <v>44889</v>
      </c>
      <c r="AO303" s="321">
        <v>44915</v>
      </c>
      <c r="AP303" s="322" t="s">
        <v>216</v>
      </c>
      <c r="AQ303" s="345">
        <v>1988.89</v>
      </c>
      <c r="AR303" s="322" t="s">
        <v>216</v>
      </c>
    </row>
    <row r="304" spans="1:44" ht="15.75" customHeight="1" x14ac:dyDescent="0.25">
      <c r="A304" s="316">
        <v>44709</v>
      </c>
      <c r="B304" s="317" t="s">
        <v>1861</v>
      </c>
      <c r="C304" s="317" t="s">
        <v>1862</v>
      </c>
      <c r="D304" s="317" t="s">
        <v>1531</v>
      </c>
      <c r="E304" s="317" t="s">
        <v>1863</v>
      </c>
      <c r="F304" s="317" t="s">
        <v>1864</v>
      </c>
      <c r="G304" s="317" t="s">
        <v>209</v>
      </c>
      <c r="H304" s="317" t="s">
        <v>1865</v>
      </c>
      <c r="I304" s="316">
        <v>44711</v>
      </c>
      <c r="J304" s="318" t="s">
        <v>271</v>
      </c>
      <c r="K304" s="318" t="s">
        <v>919</v>
      </c>
      <c r="L304" s="318" t="s">
        <v>216</v>
      </c>
      <c r="M304" s="318" t="s">
        <v>216</v>
      </c>
      <c r="N304" s="318" t="s">
        <v>216</v>
      </c>
      <c r="O304" s="318" t="s">
        <v>216</v>
      </c>
      <c r="P304" s="316">
        <v>44728</v>
      </c>
      <c r="Q304" s="317" t="s">
        <v>1866</v>
      </c>
      <c r="R304" s="317" t="s">
        <v>218</v>
      </c>
      <c r="S304" s="337">
        <v>2231.87</v>
      </c>
      <c r="T304" s="317">
        <v>0</v>
      </c>
      <c r="U304" s="317"/>
      <c r="V304" s="317"/>
      <c r="W304" s="317"/>
      <c r="X304" s="320">
        <v>0</v>
      </c>
      <c r="Y304" s="317"/>
      <c r="Z304" s="317"/>
      <c r="AA304" s="317">
        <v>2231.87</v>
      </c>
      <c r="AB304" s="317"/>
      <c r="AC304" s="317"/>
      <c r="AD304" s="317"/>
      <c r="AE304" s="318" t="s">
        <v>220</v>
      </c>
      <c r="AF304" s="321">
        <v>44712</v>
      </c>
      <c r="AG304" s="322" t="s">
        <v>1867</v>
      </c>
      <c r="AH304" s="322" t="s">
        <v>1440</v>
      </c>
      <c r="AI304" s="322" t="s">
        <v>1537</v>
      </c>
      <c r="AJ304" s="322" t="s">
        <v>1506</v>
      </c>
      <c r="AK304" s="323">
        <v>80943366</v>
      </c>
      <c r="AL304" s="323">
        <v>60934214</v>
      </c>
      <c r="AM304" s="322" t="s">
        <v>1443</v>
      </c>
      <c r="AN304" s="321">
        <v>44721</v>
      </c>
      <c r="AO304" s="321">
        <v>44728</v>
      </c>
      <c r="AP304" s="322" t="s">
        <v>216</v>
      </c>
      <c r="AQ304" s="345">
        <v>2231.87</v>
      </c>
      <c r="AR304" s="322" t="s">
        <v>216</v>
      </c>
    </row>
    <row r="305" spans="1:44" ht="15.75" customHeight="1" x14ac:dyDescent="0.25">
      <c r="A305" s="316">
        <v>44677</v>
      </c>
      <c r="B305" s="317" t="s">
        <v>1868</v>
      </c>
      <c r="C305" s="317" t="s">
        <v>1869</v>
      </c>
      <c r="D305" s="317" t="s">
        <v>206</v>
      </c>
      <c r="E305" s="317" t="s">
        <v>1870</v>
      </c>
      <c r="F305" s="317" t="s">
        <v>1871</v>
      </c>
      <c r="G305" s="317" t="s">
        <v>209</v>
      </c>
      <c r="H305" s="317" t="s">
        <v>1872</v>
      </c>
      <c r="I305" s="316">
        <v>44701</v>
      </c>
      <c r="J305" s="318" t="s">
        <v>229</v>
      </c>
      <c r="K305" s="318" t="s">
        <v>1873</v>
      </c>
      <c r="L305" s="318" t="s">
        <v>211</v>
      </c>
      <c r="M305" s="318" t="s">
        <v>1874</v>
      </c>
      <c r="N305" s="318" t="s">
        <v>216</v>
      </c>
      <c r="O305" s="318" t="s">
        <v>216</v>
      </c>
      <c r="P305" s="316"/>
      <c r="Q305" s="317" t="s">
        <v>216</v>
      </c>
      <c r="R305" s="317" t="s">
        <v>216</v>
      </c>
      <c r="S305" s="337">
        <v>0</v>
      </c>
      <c r="T305" s="317">
        <v>0</v>
      </c>
      <c r="U305" s="317"/>
      <c r="V305" s="317"/>
      <c r="W305" s="317"/>
      <c r="X305" s="320">
        <v>0</v>
      </c>
      <c r="Y305" s="317"/>
      <c r="Z305" s="317"/>
      <c r="AA305" s="317">
        <v>0</v>
      </c>
      <c r="AB305" s="317"/>
      <c r="AC305" s="317"/>
      <c r="AD305" s="317"/>
      <c r="AE305" s="318" t="s">
        <v>220</v>
      </c>
      <c r="AF305" s="321"/>
      <c r="AG305" s="322" t="s">
        <v>1365</v>
      </c>
      <c r="AH305" s="322" t="s">
        <v>216</v>
      </c>
      <c r="AI305" s="322" t="s">
        <v>349</v>
      </c>
      <c r="AJ305" s="322" t="s">
        <v>216</v>
      </c>
      <c r="AK305" s="322" t="s">
        <v>216</v>
      </c>
      <c r="AL305" s="322" t="s">
        <v>216</v>
      </c>
      <c r="AM305" s="322" t="s">
        <v>216</v>
      </c>
      <c r="AN305" s="321"/>
      <c r="AO305" s="321"/>
      <c r="AP305" s="322" t="s">
        <v>216</v>
      </c>
      <c r="AQ305" s="322" t="s">
        <v>216</v>
      </c>
      <c r="AR305" s="322" t="s">
        <v>216</v>
      </c>
    </row>
    <row r="306" spans="1:44" ht="15.75" customHeight="1" x14ac:dyDescent="0.25">
      <c r="A306" s="316">
        <v>44732</v>
      </c>
      <c r="B306" s="317" t="s">
        <v>1875</v>
      </c>
      <c r="C306" s="317" t="s">
        <v>1876</v>
      </c>
      <c r="D306" s="317" t="s">
        <v>206</v>
      </c>
      <c r="E306" s="317" t="s">
        <v>1877</v>
      </c>
      <c r="F306" s="317" t="s">
        <v>1878</v>
      </c>
      <c r="G306" s="317" t="s">
        <v>209</v>
      </c>
      <c r="H306" s="317" t="s">
        <v>1879</v>
      </c>
      <c r="I306" s="316">
        <v>44750</v>
      </c>
      <c r="J306" s="318" t="s">
        <v>229</v>
      </c>
      <c r="K306" s="318" t="s">
        <v>1880</v>
      </c>
      <c r="L306" s="318" t="s">
        <v>216</v>
      </c>
      <c r="M306" s="318" t="s">
        <v>216</v>
      </c>
      <c r="N306" s="318" t="s">
        <v>216</v>
      </c>
      <c r="O306" s="318" t="s">
        <v>216</v>
      </c>
      <c r="P306" s="316">
        <v>44750</v>
      </c>
      <c r="Q306" s="344">
        <v>2250</v>
      </c>
      <c r="R306" s="317" t="s">
        <v>218</v>
      </c>
      <c r="S306" s="337">
        <v>0</v>
      </c>
      <c r="T306" s="317">
        <v>0</v>
      </c>
      <c r="U306" s="317"/>
      <c r="V306" s="317"/>
      <c r="W306" s="317"/>
      <c r="X306" s="320">
        <v>0</v>
      </c>
      <c r="Y306" s="317"/>
      <c r="Z306" s="317"/>
      <c r="AA306" s="317">
        <v>0</v>
      </c>
      <c r="AB306" s="317"/>
      <c r="AC306" s="317"/>
      <c r="AD306" s="317"/>
      <c r="AE306" s="318" t="s">
        <v>220</v>
      </c>
      <c r="AF306" s="321"/>
      <c r="AG306" s="322" t="s">
        <v>1365</v>
      </c>
      <c r="AH306" s="322" t="s">
        <v>216</v>
      </c>
      <c r="AI306" s="322" t="s">
        <v>349</v>
      </c>
      <c r="AJ306" s="322" t="s">
        <v>216</v>
      </c>
      <c r="AK306" s="322" t="s">
        <v>216</v>
      </c>
      <c r="AL306" s="322" t="s">
        <v>216</v>
      </c>
      <c r="AM306" s="322" t="s">
        <v>216</v>
      </c>
      <c r="AN306" s="321"/>
      <c r="AO306" s="321"/>
      <c r="AP306" s="322" t="s">
        <v>216</v>
      </c>
      <c r="AQ306" s="322" t="s">
        <v>216</v>
      </c>
      <c r="AR306" s="322" t="s">
        <v>216</v>
      </c>
    </row>
    <row r="307" spans="1:44" s="303" customFormat="1" ht="15.75" customHeight="1" x14ac:dyDescent="0.25">
      <c r="A307" s="316">
        <v>44750</v>
      </c>
      <c r="B307" s="317" t="s">
        <v>216</v>
      </c>
      <c r="C307" s="317" t="s">
        <v>1881</v>
      </c>
      <c r="D307" s="317" t="s">
        <v>390</v>
      </c>
      <c r="E307" s="317" t="s">
        <v>639</v>
      </c>
      <c r="F307" s="317" t="s">
        <v>640</v>
      </c>
      <c r="G307" s="317" t="s">
        <v>209</v>
      </c>
      <c r="H307" s="317" t="s">
        <v>1882</v>
      </c>
      <c r="I307" s="316">
        <v>44788</v>
      </c>
      <c r="J307" s="318" t="s">
        <v>251</v>
      </c>
      <c r="K307" s="318" t="s">
        <v>394</v>
      </c>
      <c r="L307" s="318" t="s">
        <v>216</v>
      </c>
      <c r="M307" s="318" t="s">
        <v>216</v>
      </c>
      <c r="N307" s="318" t="s">
        <v>216</v>
      </c>
      <c r="O307" s="318" t="s">
        <v>216</v>
      </c>
      <c r="P307" s="316">
        <v>44785</v>
      </c>
      <c r="Q307" s="331">
        <v>2305</v>
      </c>
      <c r="R307" s="317" t="s">
        <v>218</v>
      </c>
      <c r="S307" s="337">
        <v>2279.91</v>
      </c>
      <c r="T307" s="317">
        <v>0</v>
      </c>
      <c r="U307" s="317"/>
      <c r="V307" s="317"/>
      <c r="W307" s="317"/>
      <c r="X307" s="320">
        <v>0</v>
      </c>
      <c r="Y307" s="317"/>
      <c r="Z307" s="317"/>
      <c r="AA307" s="317">
        <v>2279.92</v>
      </c>
      <c r="AB307" s="317"/>
      <c r="AC307" s="317"/>
      <c r="AD307" s="317"/>
      <c r="AE307" s="318" t="s">
        <v>220</v>
      </c>
      <c r="AF307" s="321">
        <v>44767</v>
      </c>
      <c r="AG307" s="322" t="s">
        <v>1883</v>
      </c>
      <c r="AH307" s="322" t="s">
        <v>1440</v>
      </c>
      <c r="AI307" s="322" t="s">
        <v>1441</v>
      </c>
      <c r="AJ307" s="322" t="s">
        <v>1884</v>
      </c>
      <c r="AK307" s="323">
        <v>80951110</v>
      </c>
      <c r="AL307" s="323">
        <v>60941431</v>
      </c>
      <c r="AM307" s="322" t="s">
        <v>1443</v>
      </c>
      <c r="AN307" s="321">
        <v>44769</v>
      </c>
      <c r="AO307" s="321">
        <v>44785</v>
      </c>
      <c r="AP307" s="322" t="s">
        <v>216</v>
      </c>
      <c r="AQ307" s="323">
        <v>2279.91</v>
      </c>
      <c r="AR307" s="322" t="s">
        <v>216</v>
      </c>
    </row>
    <row r="308" spans="1:44" s="303" customFormat="1" ht="15.75" customHeight="1" x14ac:dyDescent="0.25">
      <c r="A308" s="316">
        <v>44673</v>
      </c>
      <c r="B308" s="317" t="s">
        <v>1885</v>
      </c>
      <c r="C308" s="317" t="s">
        <v>1886</v>
      </c>
      <c r="D308" s="317" t="s">
        <v>1488</v>
      </c>
      <c r="E308" s="317" t="s">
        <v>1769</v>
      </c>
      <c r="F308" s="317" t="s">
        <v>1770</v>
      </c>
      <c r="G308" s="317" t="s">
        <v>209</v>
      </c>
      <c r="H308" s="317" t="s">
        <v>1887</v>
      </c>
      <c r="I308" s="316">
        <v>44711</v>
      </c>
      <c r="J308" s="318" t="s">
        <v>213</v>
      </c>
      <c r="K308" s="318" t="s">
        <v>1888</v>
      </c>
      <c r="L308" s="318" t="s">
        <v>251</v>
      </c>
      <c r="M308" s="318" t="s">
        <v>1889</v>
      </c>
      <c r="N308" s="318" t="s">
        <v>216</v>
      </c>
      <c r="O308" s="318" t="s">
        <v>216</v>
      </c>
      <c r="P308" s="316">
        <v>44750</v>
      </c>
      <c r="Q308" s="331">
        <v>2655</v>
      </c>
      <c r="R308" s="317" t="s">
        <v>255</v>
      </c>
      <c r="S308" s="337">
        <v>2544.73</v>
      </c>
      <c r="T308" s="317">
        <v>0</v>
      </c>
      <c r="U308" s="317"/>
      <c r="V308" s="317"/>
      <c r="W308" s="317"/>
      <c r="X308" s="320">
        <v>0</v>
      </c>
      <c r="Y308" s="317"/>
      <c r="Z308" s="317"/>
      <c r="AA308" s="317">
        <v>2544.73</v>
      </c>
      <c r="AB308" s="317"/>
      <c r="AC308" s="317"/>
      <c r="AD308" s="317"/>
      <c r="AE308" s="318" t="s">
        <v>220</v>
      </c>
      <c r="AF308" s="321">
        <v>44720</v>
      </c>
      <c r="AG308" s="322" t="s">
        <v>1626</v>
      </c>
      <c r="AH308" s="322" t="s">
        <v>1440</v>
      </c>
      <c r="AI308" s="322" t="s">
        <v>1494</v>
      </c>
      <c r="AJ308" s="322" t="s">
        <v>1627</v>
      </c>
      <c r="AK308" s="323">
        <v>80944110</v>
      </c>
      <c r="AL308" s="323">
        <v>60934204</v>
      </c>
      <c r="AM308" s="322" t="s">
        <v>1443</v>
      </c>
      <c r="AN308" s="321">
        <v>44721</v>
      </c>
      <c r="AO308" s="321">
        <v>44750</v>
      </c>
      <c r="AP308" s="322" t="s">
        <v>216</v>
      </c>
      <c r="AQ308" s="323">
        <v>2544.73</v>
      </c>
      <c r="AR308" s="322" t="s">
        <v>216</v>
      </c>
    </row>
    <row r="309" spans="1:44" s="323" customFormat="1" ht="15.75" customHeight="1" x14ac:dyDescent="0.35">
      <c r="A309" s="316">
        <v>44690</v>
      </c>
      <c r="B309" s="317" t="s">
        <v>1890</v>
      </c>
      <c r="C309" s="317" t="s">
        <v>1891</v>
      </c>
      <c r="D309" s="317" t="s">
        <v>1591</v>
      </c>
      <c r="E309" s="317" t="s">
        <v>1592</v>
      </c>
      <c r="F309" s="317" t="s">
        <v>1593</v>
      </c>
      <c r="G309" s="317" t="s">
        <v>209</v>
      </c>
      <c r="H309" s="317" t="s">
        <v>1892</v>
      </c>
      <c r="I309" s="316">
        <v>44732</v>
      </c>
      <c r="J309" s="318" t="s">
        <v>251</v>
      </c>
      <c r="K309" s="318" t="s">
        <v>1893</v>
      </c>
      <c r="L309" s="318" t="s">
        <v>216</v>
      </c>
      <c r="M309" s="318" t="s">
        <v>216</v>
      </c>
      <c r="N309" s="318" t="s">
        <v>216</v>
      </c>
      <c r="O309" s="318" t="s">
        <v>216</v>
      </c>
      <c r="P309" s="316">
        <v>44708</v>
      </c>
      <c r="Q309" s="331">
        <v>4050</v>
      </c>
      <c r="R309" s="317" t="s">
        <v>255</v>
      </c>
      <c r="S309" s="319">
        <v>3881.78</v>
      </c>
      <c r="T309" s="317">
        <v>0</v>
      </c>
      <c r="U309" s="317"/>
      <c r="V309" s="317"/>
      <c r="W309" s="317"/>
      <c r="X309" s="320">
        <v>0</v>
      </c>
      <c r="Y309" s="317"/>
      <c r="Z309" s="317"/>
      <c r="AA309" s="319">
        <v>3881.78</v>
      </c>
      <c r="AB309" s="317"/>
      <c r="AC309" s="317"/>
      <c r="AD309" s="317"/>
      <c r="AE309" s="318" t="s">
        <v>220</v>
      </c>
      <c r="AF309" s="321">
        <v>44691</v>
      </c>
      <c r="AG309" s="322" t="s">
        <v>1894</v>
      </c>
      <c r="AH309" s="322" t="s">
        <v>1440</v>
      </c>
      <c r="AI309" s="322" t="s">
        <v>1580</v>
      </c>
      <c r="AJ309" s="322" t="s">
        <v>1895</v>
      </c>
      <c r="AK309" s="323">
        <v>80940513</v>
      </c>
      <c r="AL309" s="323">
        <v>60931035</v>
      </c>
      <c r="AM309" s="322" t="s">
        <v>1443</v>
      </c>
      <c r="AN309" s="321">
        <v>44694</v>
      </c>
      <c r="AO309" s="321">
        <v>44708</v>
      </c>
      <c r="AP309" s="322" t="s">
        <v>216</v>
      </c>
      <c r="AQ309" s="323">
        <v>3881.78</v>
      </c>
      <c r="AR309" s="322" t="s">
        <v>216</v>
      </c>
    </row>
    <row r="310" spans="1:44" s="303" customFormat="1" ht="15.75" customHeight="1" x14ac:dyDescent="0.25">
      <c r="A310" s="316">
        <v>44735</v>
      </c>
      <c r="B310" s="317" t="s">
        <v>1896</v>
      </c>
      <c r="C310" s="317" t="s">
        <v>1897</v>
      </c>
      <c r="D310" s="317" t="s">
        <v>236</v>
      </c>
      <c r="E310" s="317" t="s">
        <v>1551</v>
      </c>
      <c r="F310" s="317" t="s">
        <v>1898</v>
      </c>
      <c r="G310" s="317" t="s">
        <v>209</v>
      </c>
      <c r="H310" s="317" t="s">
        <v>1899</v>
      </c>
      <c r="I310" s="316">
        <v>44761</v>
      </c>
      <c r="J310" s="318" t="s">
        <v>213</v>
      </c>
      <c r="K310" s="318" t="s">
        <v>1900</v>
      </c>
      <c r="L310" s="318" t="s">
        <v>211</v>
      </c>
      <c r="M310" s="318" t="s">
        <v>1901</v>
      </c>
      <c r="N310" s="318" t="s">
        <v>1902</v>
      </c>
      <c r="O310" s="318" t="s">
        <v>1903</v>
      </c>
      <c r="P310" s="316">
        <v>44742</v>
      </c>
      <c r="Q310" s="331">
        <v>3485</v>
      </c>
      <c r="R310" s="317" t="s">
        <v>218</v>
      </c>
      <c r="S310" s="337">
        <v>4182</v>
      </c>
      <c r="T310" s="317">
        <v>0</v>
      </c>
      <c r="U310" s="317"/>
      <c r="V310" s="317"/>
      <c r="W310" s="317"/>
      <c r="X310" s="320">
        <v>2091</v>
      </c>
      <c r="Y310" s="317"/>
      <c r="Z310" s="317"/>
      <c r="AA310" s="317">
        <v>2091</v>
      </c>
      <c r="AB310" s="317"/>
      <c r="AC310" s="317"/>
      <c r="AD310" s="317"/>
      <c r="AE310" s="318" t="s">
        <v>220</v>
      </c>
      <c r="AF310" s="321">
        <v>44746</v>
      </c>
      <c r="AG310" s="322" t="s">
        <v>1904</v>
      </c>
      <c r="AH310" s="322" t="s">
        <v>1440</v>
      </c>
      <c r="AI310" s="322" t="s">
        <v>244</v>
      </c>
      <c r="AJ310" s="322" t="s">
        <v>1596</v>
      </c>
      <c r="AK310" s="323">
        <v>80948387</v>
      </c>
      <c r="AL310" s="323">
        <v>60938628</v>
      </c>
      <c r="AM310" s="322" t="s">
        <v>1464</v>
      </c>
      <c r="AN310" s="321">
        <v>44750</v>
      </c>
      <c r="AO310" s="321">
        <v>44771</v>
      </c>
      <c r="AP310" s="322" t="s">
        <v>216</v>
      </c>
      <c r="AQ310" s="323">
        <v>4182</v>
      </c>
      <c r="AR310" s="322" t="s">
        <v>216</v>
      </c>
    </row>
    <row r="311" spans="1:44" ht="15.75" customHeight="1" x14ac:dyDescent="0.25">
      <c r="A311" s="316">
        <v>44848</v>
      </c>
      <c r="B311" s="317" t="s">
        <v>216</v>
      </c>
      <c r="C311" s="317" t="s">
        <v>1905</v>
      </c>
      <c r="D311" s="317" t="s">
        <v>1476</v>
      </c>
      <c r="E311" s="317" t="s">
        <v>1477</v>
      </c>
      <c r="F311" s="317" t="s">
        <v>1906</v>
      </c>
      <c r="G311" s="317" t="s">
        <v>209</v>
      </c>
      <c r="H311" s="317" t="s">
        <v>1907</v>
      </c>
      <c r="I311" s="316">
        <v>44853</v>
      </c>
      <c r="J311" s="318" t="s">
        <v>251</v>
      </c>
      <c r="K311" s="318" t="s">
        <v>1516</v>
      </c>
      <c r="L311" s="318" t="s">
        <v>216</v>
      </c>
      <c r="M311" s="318" t="s">
        <v>216</v>
      </c>
      <c r="N311" s="318" t="s">
        <v>216</v>
      </c>
      <c r="O311" s="318" t="s">
        <v>216</v>
      </c>
      <c r="P311" s="316">
        <v>44886</v>
      </c>
      <c r="Q311" s="331">
        <v>1740</v>
      </c>
      <c r="R311" s="317" t="s">
        <v>218</v>
      </c>
      <c r="S311" s="337">
        <v>2088</v>
      </c>
      <c r="T311" s="317">
        <v>0</v>
      </c>
      <c r="U311" s="317"/>
      <c r="V311" s="317"/>
      <c r="W311" s="317"/>
      <c r="X311" s="320">
        <v>0</v>
      </c>
      <c r="Y311" s="317"/>
      <c r="Z311" s="317"/>
      <c r="AA311" s="317">
        <v>2088</v>
      </c>
      <c r="AB311" s="317"/>
      <c r="AC311" s="317"/>
      <c r="AD311" s="317"/>
      <c r="AE311" s="318" t="s">
        <v>220</v>
      </c>
      <c r="AF311" s="321">
        <v>44858</v>
      </c>
      <c r="AG311" s="322" t="s">
        <v>1908</v>
      </c>
      <c r="AH311" s="322" t="s">
        <v>1440</v>
      </c>
      <c r="AI311" s="322" t="s">
        <v>1481</v>
      </c>
      <c r="AJ311" s="322" t="s">
        <v>1909</v>
      </c>
      <c r="AK311" s="323">
        <v>80962797</v>
      </c>
      <c r="AL311" s="323">
        <v>60952637</v>
      </c>
      <c r="AM311" s="322" t="s">
        <v>1464</v>
      </c>
      <c r="AN311" s="321">
        <v>44859</v>
      </c>
      <c r="AO311" s="321">
        <v>44886</v>
      </c>
      <c r="AP311" s="322" t="s">
        <v>216</v>
      </c>
      <c r="AQ311" s="323">
        <v>2088</v>
      </c>
      <c r="AR311" s="322" t="s">
        <v>216</v>
      </c>
    </row>
    <row r="312" spans="1:44" ht="15.75" customHeight="1" x14ac:dyDescent="0.25">
      <c r="A312" s="316">
        <v>44677</v>
      </c>
      <c r="B312" s="317" t="s">
        <v>216</v>
      </c>
      <c r="C312" s="317" t="s">
        <v>1910</v>
      </c>
      <c r="D312" s="317" t="s">
        <v>206</v>
      </c>
      <c r="E312" s="317" t="s">
        <v>1911</v>
      </c>
      <c r="F312" s="317" t="s">
        <v>1912</v>
      </c>
      <c r="G312" s="317" t="s">
        <v>209</v>
      </c>
      <c r="H312" s="317" t="s">
        <v>1913</v>
      </c>
      <c r="I312" s="316">
        <v>44726</v>
      </c>
      <c r="J312" s="318" t="s">
        <v>251</v>
      </c>
      <c r="K312" s="318" t="s">
        <v>1893</v>
      </c>
      <c r="L312" s="318" t="s">
        <v>216</v>
      </c>
      <c r="M312" s="318" t="s">
        <v>216</v>
      </c>
      <c r="N312" s="318" t="s">
        <v>216</v>
      </c>
      <c r="O312" s="318" t="s">
        <v>216</v>
      </c>
      <c r="P312" s="316">
        <v>44713</v>
      </c>
      <c r="Q312" s="331">
        <v>1350</v>
      </c>
      <c r="R312" s="317" t="s">
        <v>218</v>
      </c>
      <c r="S312" s="337">
        <v>0</v>
      </c>
      <c r="T312" s="317">
        <v>0</v>
      </c>
      <c r="U312" s="317"/>
      <c r="V312" s="317"/>
      <c r="W312" s="317"/>
      <c r="X312" s="320">
        <v>0</v>
      </c>
      <c r="Y312" s="317"/>
      <c r="Z312" s="317"/>
      <c r="AA312" s="317">
        <v>0</v>
      </c>
      <c r="AB312" s="317"/>
      <c r="AC312" s="317"/>
      <c r="AD312" s="317"/>
      <c r="AE312" s="318" t="s">
        <v>220</v>
      </c>
      <c r="AF312" s="321"/>
      <c r="AG312" s="322" t="s">
        <v>216</v>
      </c>
      <c r="AH312" s="322" t="s">
        <v>216</v>
      </c>
      <c r="AI312" s="322" t="s">
        <v>349</v>
      </c>
      <c r="AJ312" s="322" t="s">
        <v>216</v>
      </c>
      <c r="AK312" s="322" t="s">
        <v>216</v>
      </c>
      <c r="AL312" s="322" t="s">
        <v>216</v>
      </c>
      <c r="AM312" s="322" t="s">
        <v>216</v>
      </c>
      <c r="AN312" s="321"/>
      <c r="AO312" s="321"/>
      <c r="AP312" s="322" t="s">
        <v>216</v>
      </c>
      <c r="AQ312" s="322" t="s">
        <v>216</v>
      </c>
      <c r="AR312" s="322" t="s">
        <v>216</v>
      </c>
    </row>
    <row r="313" spans="1:44" ht="15.75" customHeight="1" x14ac:dyDescent="0.25">
      <c r="A313" s="316">
        <v>44696</v>
      </c>
      <c r="B313" s="317" t="s">
        <v>216</v>
      </c>
      <c r="C313" s="317" t="s">
        <v>216</v>
      </c>
      <c r="D313" s="317" t="s">
        <v>236</v>
      </c>
      <c r="E313" s="317" t="s">
        <v>1914</v>
      </c>
      <c r="F313" s="317" t="s">
        <v>1915</v>
      </c>
      <c r="G313" s="317" t="s">
        <v>209</v>
      </c>
      <c r="H313" s="317" t="s">
        <v>1916</v>
      </c>
      <c r="I313" s="316"/>
      <c r="J313" s="318" t="s">
        <v>251</v>
      </c>
      <c r="K313" s="318" t="s">
        <v>335</v>
      </c>
      <c r="L313" s="318" t="s">
        <v>216</v>
      </c>
      <c r="M313" s="318" t="s">
        <v>216</v>
      </c>
      <c r="N313" s="318" t="s">
        <v>216</v>
      </c>
      <c r="O313" s="318" t="s">
        <v>216</v>
      </c>
      <c r="P313" s="316"/>
      <c r="Q313" s="317" t="s">
        <v>216</v>
      </c>
      <c r="R313" s="317" t="s">
        <v>216</v>
      </c>
      <c r="S313" s="337">
        <v>0</v>
      </c>
      <c r="T313" s="317">
        <v>0</v>
      </c>
      <c r="U313" s="317"/>
      <c r="V313" s="317"/>
      <c r="W313" s="317"/>
      <c r="X313" s="320">
        <v>0</v>
      </c>
      <c r="Y313" s="317"/>
      <c r="Z313" s="317"/>
      <c r="AA313" s="317">
        <v>0</v>
      </c>
      <c r="AB313" s="317"/>
      <c r="AC313" s="317"/>
      <c r="AD313" s="317"/>
      <c r="AE313" s="318" t="s">
        <v>216</v>
      </c>
      <c r="AF313" s="321"/>
      <c r="AG313" s="322" t="s">
        <v>216</v>
      </c>
      <c r="AH313" s="322" t="s">
        <v>216</v>
      </c>
      <c r="AI313" s="322" t="s">
        <v>216</v>
      </c>
      <c r="AJ313" s="322" t="s">
        <v>216</v>
      </c>
      <c r="AK313" s="322" t="s">
        <v>216</v>
      </c>
      <c r="AL313" s="322" t="s">
        <v>216</v>
      </c>
      <c r="AM313" s="322" t="s">
        <v>216</v>
      </c>
      <c r="AN313" s="321"/>
      <c r="AO313" s="321"/>
      <c r="AP313" s="322" t="s">
        <v>216</v>
      </c>
      <c r="AQ313" s="322" t="s">
        <v>216</v>
      </c>
      <c r="AR313" s="322" t="s">
        <v>216</v>
      </c>
    </row>
    <row r="314" spans="1:44" ht="15.75" customHeight="1" x14ac:dyDescent="0.25">
      <c r="A314" s="316">
        <v>44778</v>
      </c>
      <c r="B314" s="317" t="s">
        <v>1917</v>
      </c>
      <c r="C314" s="317" t="s">
        <v>1918</v>
      </c>
      <c r="D314" s="317" t="s">
        <v>1919</v>
      </c>
      <c r="E314" s="317" t="s">
        <v>1920</v>
      </c>
      <c r="F314" s="317" t="s">
        <v>1921</v>
      </c>
      <c r="G314" s="317" t="s">
        <v>216</v>
      </c>
      <c r="H314" s="317" t="s">
        <v>1922</v>
      </c>
      <c r="I314" s="316">
        <v>44817</v>
      </c>
      <c r="J314" s="318" t="s">
        <v>251</v>
      </c>
      <c r="K314" s="318" t="s">
        <v>1923</v>
      </c>
      <c r="L314" s="318" t="s">
        <v>216</v>
      </c>
      <c r="M314" s="318" t="s">
        <v>216</v>
      </c>
      <c r="N314" s="318" t="s">
        <v>216</v>
      </c>
      <c r="O314" s="318" t="s">
        <v>216</v>
      </c>
      <c r="P314" s="316">
        <v>44791</v>
      </c>
      <c r="Q314" s="331">
        <v>3500</v>
      </c>
      <c r="R314" s="317" t="s">
        <v>255</v>
      </c>
      <c r="S314" s="337">
        <v>0</v>
      </c>
      <c r="T314" s="317">
        <v>0</v>
      </c>
      <c r="U314" s="317"/>
      <c r="V314" s="317"/>
      <c r="W314" s="317"/>
      <c r="X314" s="320">
        <v>0</v>
      </c>
      <c r="Y314" s="317"/>
      <c r="Z314" s="317"/>
      <c r="AA314" s="317">
        <v>0</v>
      </c>
      <c r="AB314" s="317"/>
      <c r="AC314" s="317"/>
      <c r="AD314" s="317"/>
      <c r="AE314" s="318" t="s">
        <v>220</v>
      </c>
      <c r="AF314" s="321"/>
      <c r="AG314" s="322" t="s">
        <v>216</v>
      </c>
      <c r="AH314" s="322" t="s">
        <v>216</v>
      </c>
      <c r="AI314" s="322" t="s">
        <v>462</v>
      </c>
      <c r="AJ314" s="322" t="s">
        <v>216</v>
      </c>
      <c r="AK314" s="322" t="s">
        <v>216</v>
      </c>
      <c r="AL314" s="322" t="s">
        <v>216</v>
      </c>
      <c r="AM314" s="322" t="s">
        <v>216</v>
      </c>
      <c r="AN314" s="321"/>
      <c r="AO314" s="321"/>
      <c r="AP314" s="322" t="s">
        <v>216</v>
      </c>
      <c r="AQ314" s="322" t="s">
        <v>216</v>
      </c>
      <c r="AR314" s="322" t="s">
        <v>216</v>
      </c>
    </row>
    <row r="315" spans="1:44" s="303" customFormat="1" ht="15.75" customHeight="1" x14ac:dyDescent="0.25">
      <c r="A315" s="316">
        <v>44696</v>
      </c>
      <c r="B315" s="317" t="s">
        <v>216</v>
      </c>
      <c r="C315" s="317" t="s">
        <v>1924</v>
      </c>
      <c r="D315" s="317" t="s">
        <v>1925</v>
      </c>
      <c r="E315" s="317" t="s">
        <v>1925</v>
      </c>
      <c r="F315" s="317" t="s">
        <v>1926</v>
      </c>
      <c r="G315" s="317" t="s">
        <v>209</v>
      </c>
      <c r="H315" s="317" t="s">
        <v>1927</v>
      </c>
      <c r="I315" s="316">
        <v>44721</v>
      </c>
      <c r="J315" s="318" t="s">
        <v>251</v>
      </c>
      <c r="K315" s="318" t="s">
        <v>1928</v>
      </c>
      <c r="L315" s="318" t="s">
        <v>216</v>
      </c>
      <c r="M315" s="318" t="s">
        <v>216</v>
      </c>
      <c r="N315" s="318" t="s">
        <v>216</v>
      </c>
      <c r="O315" s="318" t="s">
        <v>216</v>
      </c>
      <c r="P315" s="316">
        <v>44804</v>
      </c>
      <c r="Q315" s="331">
        <v>1350</v>
      </c>
      <c r="R315" s="317" t="s">
        <v>255</v>
      </c>
      <c r="S315" s="337">
        <v>1152.29</v>
      </c>
      <c r="T315" s="317">
        <v>0</v>
      </c>
      <c r="U315" s="317"/>
      <c r="V315" s="317"/>
      <c r="W315" s="317"/>
      <c r="X315" s="320">
        <v>0</v>
      </c>
      <c r="Y315" s="317"/>
      <c r="Z315" s="317"/>
      <c r="AA315" s="317">
        <v>1152.29</v>
      </c>
      <c r="AB315" s="317"/>
      <c r="AC315" s="317"/>
      <c r="AD315" s="317"/>
      <c r="AE315" s="318" t="s">
        <v>220</v>
      </c>
      <c r="AF315" s="321"/>
      <c r="AG315" s="322" t="s">
        <v>216</v>
      </c>
      <c r="AH315" s="322" t="s">
        <v>216</v>
      </c>
      <c r="AI315" s="322" t="s">
        <v>216</v>
      </c>
      <c r="AJ315" s="322" t="s">
        <v>216</v>
      </c>
      <c r="AK315" s="322" t="s">
        <v>216</v>
      </c>
      <c r="AL315" s="322" t="s">
        <v>216</v>
      </c>
      <c r="AM315" s="322" t="s">
        <v>216</v>
      </c>
      <c r="AN315" s="321"/>
      <c r="AO315" s="321"/>
      <c r="AP315" s="322" t="s">
        <v>216</v>
      </c>
      <c r="AQ315" s="323">
        <v>1152.29</v>
      </c>
      <c r="AR315" s="322" t="s">
        <v>216</v>
      </c>
    </row>
    <row r="316" spans="1:44" ht="15.75" customHeight="1" x14ac:dyDescent="0.25">
      <c r="A316" s="316">
        <v>44881</v>
      </c>
      <c r="B316" s="317" t="s">
        <v>216</v>
      </c>
      <c r="C316" s="317" t="s">
        <v>1929</v>
      </c>
      <c r="D316" s="317" t="s">
        <v>236</v>
      </c>
      <c r="E316" s="317" t="s">
        <v>1930</v>
      </c>
      <c r="F316" s="317" t="s">
        <v>1931</v>
      </c>
      <c r="G316" s="317" t="s">
        <v>209</v>
      </c>
      <c r="H316" s="317" t="s">
        <v>1932</v>
      </c>
      <c r="I316" s="316">
        <v>44884</v>
      </c>
      <c r="J316" s="318" t="s">
        <v>251</v>
      </c>
      <c r="K316" s="318" t="s">
        <v>1933</v>
      </c>
      <c r="L316" s="318" t="s">
        <v>251</v>
      </c>
      <c r="M316" s="318" t="s">
        <v>1934</v>
      </c>
      <c r="N316" s="318" t="s">
        <v>216</v>
      </c>
      <c r="O316" s="318" t="s">
        <v>216</v>
      </c>
      <c r="P316" s="316">
        <v>44909</v>
      </c>
      <c r="Q316" s="331">
        <v>2040</v>
      </c>
      <c r="R316" s="317" t="s">
        <v>218</v>
      </c>
      <c r="S316" s="337">
        <v>2448</v>
      </c>
      <c r="T316" s="317">
        <v>0</v>
      </c>
      <c r="U316" s="317"/>
      <c r="V316" s="317"/>
      <c r="W316" s="317"/>
      <c r="X316" s="320">
        <v>0</v>
      </c>
      <c r="Y316" s="317"/>
      <c r="Z316" s="317"/>
      <c r="AA316" s="317">
        <v>2448</v>
      </c>
      <c r="AB316" s="317"/>
      <c r="AC316" s="317"/>
      <c r="AD316" s="317"/>
      <c r="AE316" s="318" t="s">
        <v>220</v>
      </c>
      <c r="AF316" s="321">
        <v>44886</v>
      </c>
      <c r="AG316" s="322" t="s">
        <v>1935</v>
      </c>
      <c r="AH316" s="322" t="s">
        <v>1440</v>
      </c>
      <c r="AI316" s="322" t="s">
        <v>1452</v>
      </c>
      <c r="AJ316" s="322" t="s">
        <v>1936</v>
      </c>
      <c r="AK316" s="323">
        <v>80966950</v>
      </c>
      <c r="AL316" s="323">
        <v>60956922</v>
      </c>
      <c r="AM316" s="322" t="s">
        <v>1443</v>
      </c>
      <c r="AN316" s="321">
        <v>44888</v>
      </c>
      <c r="AO316" s="321">
        <v>44909</v>
      </c>
      <c r="AP316" s="322" t="s">
        <v>216</v>
      </c>
      <c r="AQ316" s="323">
        <v>2448</v>
      </c>
      <c r="AR316" s="322" t="s">
        <v>216</v>
      </c>
    </row>
    <row r="317" spans="1:44" ht="15.75" customHeight="1" x14ac:dyDescent="0.25">
      <c r="A317" s="316">
        <v>44670</v>
      </c>
      <c r="B317" s="317" t="s">
        <v>1937</v>
      </c>
      <c r="C317" s="317" t="s">
        <v>1938</v>
      </c>
      <c r="D317" s="317" t="s">
        <v>1476</v>
      </c>
      <c r="E317" s="317" t="s">
        <v>1477</v>
      </c>
      <c r="F317" s="317" t="s">
        <v>1478</v>
      </c>
      <c r="G317" s="317" t="s">
        <v>209</v>
      </c>
      <c r="H317" s="317" t="s">
        <v>1939</v>
      </c>
      <c r="I317" s="316">
        <v>44741</v>
      </c>
      <c r="J317" s="318" t="s">
        <v>251</v>
      </c>
      <c r="K317" s="318" t="s">
        <v>1656</v>
      </c>
      <c r="L317" s="318" t="s">
        <v>216</v>
      </c>
      <c r="M317" s="318" t="s">
        <v>216</v>
      </c>
      <c r="N317" s="318" t="s">
        <v>216</v>
      </c>
      <c r="O317" s="318" t="s">
        <v>216</v>
      </c>
      <c r="P317" s="316">
        <v>44753</v>
      </c>
      <c r="Q317" s="331">
        <v>1590</v>
      </c>
      <c r="R317" s="317" t="s">
        <v>218</v>
      </c>
      <c r="S317" s="337">
        <v>1908</v>
      </c>
      <c r="T317" s="317">
        <v>0</v>
      </c>
      <c r="U317" s="317"/>
      <c r="V317" s="317"/>
      <c r="W317" s="317"/>
      <c r="X317" s="320">
        <v>0</v>
      </c>
      <c r="Y317" s="317"/>
      <c r="Z317" s="317"/>
      <c r="AA317" s="317">
        <v>1908</v>
      </c>
      <c r="AB317" s="317"/>
      <c r="AC317" s="317"/>
      <c r="AD317" s="317"/>
      <c r="AE317" s="318" t="s">
        <v>220</v>
      </c>
      <c r="AF317" s="321">
        <v>44733</v>
      </c>
      <c r="AG317" s="322" t="s">
        <v>1940</v>
      </c>
      <c r="AH317" s="322" t="s">
        <v>1440</v>
      </c>
      <c r="AI317" s="322" t="s">
        <v>1481</v>
      </c>
      <c r="AJ317" s="322" t="s">
        <v>1941</v>
      </c>
      <c r="AK317" s="323">
        <v>80946087</v>
      </c>
      <c r="AL317" s="323">
        <v>60936511</v>
      </c>
      <c r="AM317" s="322" t="s">
        <v>1464</v>
      </c>
      <c r="AN317" s="321">
        <v>44739</v>
      </c>
      <c r="AO317" s="321">
        <v>44753</v>
      </c>
      <c r="AP317" s="322" t="s">
        <v>216</v>
      </c>
      <c r="AQ317" s="323">
        <v>1908</v>
      </c>
      <c r="AR317" s="322" t="s">
        <v>216</v>
      </c>
    </row>
    <row r="318" spans="1:44" ht="15.75" customHeight="1" x14ac:dyDescent="0.25">
      <c r="A318" s="316">
        <v>44538</v>
      </c>
      <c r="B318" s="317" t="s">
        <v>1942</v>
      </c>
      <c r="C318" s="317" t="s">
        <v>1943</v>
      </c>
      <c r="D318" s="317" t="s">
        <v>1562</v>
      </c>
      <c r="E318" s="317" t="s">
        <v>1944</v>
      </c>
      <c r="F318" s="317" t="s">
        <v>1945</v>
      </c>
      <c r="G318" s="317" t="s">
        <v>209</v>
      </c>
      <c r="H318" s="317" t="s">
        <v>1946</v>
      </c>
      <c r="I318" s="316">
        <v>44570</v>
      </c>
      <c r="J318" s="318" t="s">
        <v>229</v>
      </c>
      <c r="K318" s="318" t="s">
        <v>1947</v>
      </c>
      <c r="L318" s="318" t="s">
        <v>216</v>
      </c>
      <c r="M318" s="318" t="s">
        <v>216</v>
      </c>
      <c r="N318" s="318" t="s">
        <v>216</v>
      </c>
      <c r="O318" s="318" t="s">
        <v>216</v>
      </c>
      <c r="P318" s="316">
        <v>44732</v>
      </c>
      <c r="Q318" s="331">
        <v>2140</v>
      </c>
      <c r="R318" s="317" t="s">
        <v>218</v>
      </c>
      <c r="S318" s="337">
        <v>2568</v>
      </c>
      <c r="T318" s="317">
        <v>0</v>
      </c>
      <c r="U318" s="317"/>
      <c r="V318" s="317"/>
      <c r="W318" s="317"/>
      <c r="X318" s="320">
        <v>0</v>
      </c>
      <c r="Y318" s="317"/>
      <c r="Z318" s="317"/>
      <c r="AA318" s="317">
        <v>2568</v>
      </c>
      <c r="AB318" s="317"/>
      <c r="AC318" s="317"/>
      <c r="AD318" s="317"/>
      <c r="AE318" s="318" t="s">
        <v>220</v>
      </c>
      <c r="AF318" s="321">
        <v>44718</v>
      </c>
      <c r="AG318" s="322" t="s">
        <v>1948</v>
      </c>
      <c r="AH318" s="322" t="s">
        <v>1440</v>
      </c>
      <c r="AI318" s="322" t="s">
        <v>1569</v>
      </c>
      <c r="AJ318" s="322" t="s">
        <v>1949</v>
      </c>
      <c r="AK318" s="323">
        <v>80943565</v>
      </c>
      <c r="AL318" s="323">
        <v>60934182</v>
      </c>
      <c r="AM318" s="322" t="s">
        <v>1464</v>
      </c>
      <c r="AN318" s="321">
        <v>44721</v>
      </c>
      <c r="AO318" s="321">
        <v>44732</v>
      </c>
      <c r="AP318" s="322" t="s">
        <v>216</v>
      </c>
      <c r="AQ318" s="323">
        <v>2568</v>
      </c>
      <c r="AR318" s="322" t="s">
        <v>216</v>
      </c>
    </row>
    <row r="319" spans="1:44" ht="15.75" customHeight="1" x14ac:dyDescent="0.25">
      <c r="A319" s="316">
        <v>44706</v>
      </c>
      <c r="B319" s="317" t="s">
        <v>216</v>
      </c>
      <c r="C319" s="317" t="s">
        <v>1950</v>
      </c>
      <c r="D319" s="317" t="s">
        <v>390</v>
      </c>
      <c r="E319" s="317" t="s">
        <v>639</v>
      </c>
      <c r="F319" s="317" t="s">
        <v>640</v>
      </c>
      <c r="G319" s="317" t="s">
        <v>209</v>
      </c>
      <c r="H319" s="317" t="s">
        <v>1951</v>
      </c>
      <c r="I319" s="316">
        <v>44712</v>
      </c>
      <c r="J319" s="318" t="s">
        <v>251</v>
      </c>
      <c r="K319" s="318" t="s">
        <v>1214</v>
      </c>
      <c r="L319" s="318" t="s">
        <v>216</v>
      </c>
      <c r="M319" s="318" t="s">
        <v>216</v>
      </c>
      <c r="N319" s="318" t="s">
        <v>216</v>
      </c>
      <c r="O319" s="318" t="s">
        <v>216</v>
      </c>
      <c r="P319" s="316">
        <v>44743</v>
      </c>
      <c r="Q319" s="331">
        <v>2450</v>
      </c>
      <c r="R319" s="317" t="s">
        <v>255</v>
      </c>
      <c r="S319" s="337">
        <v>2209.2600000000002</v>
      </c>
      <c r="T319" s="317">
        <v>0</v>
      </c>
      <c r="U319" s="317"/>
      <c r="V319" s="317"/>
      <c r="W319" s="317"/>
      <c r="X319" s="320">
        <v>0</v>
      </c>
      <c r="Y319" s="317"/>
      <c r="Z319" s="317"/>
      <c r="AA319" s="317">
        <v>2209.2600000000002</v>
      </c>
      <c r="AB319" s="317"/>
      <c r="AC319" s="317"/>
      <c r="AD319" s="317"/>
      <c r="AE319" s="318" t="s">
        <v>220</v>
      </c>
      <c r="AF319" s="321">
        <v>44725</v>
      </c>
      <c r="AG319" s="322" t="s">
        <v>1952</v>
      </c>
      <c r="AH319" s="322" t="s">
        <v>1953</v>
      </c>
      <c r="AI319" s="322" t="s">
        <v>1441</v>
      </c>
      <c r="AJ319" s="322" t="s">
        <v>1954</v>
      </c>
      <c r="AK319" s="323">
        <v>80944861</v>
      </c>
      <c r="AL319" s="323">
        <v>60935355</v>
      </c>
      <c r="AM319" s="322" t="s">
        <v>1443</v>
      </c>
      <c r="AN319" s="321">
        <v>44728</v>
      </c>
      <c r="AO319" s="321">
        <v>44743</v>
      </c>
      <c r="AP319" s="322" t="s">
        <v>216</v>
      </c>
      <c r="AQ319" s="345">
        <v>2209.2600000000002</v>
      </c>
      <c r="AR319" s="322" t="s">
        <v>216</v>
      </c>
    </row>
    <row r="320" spans="1:44" ht="15.75" customHeight="1" x14ac:dyDescent="0.25">
      <c r="A320" s="316">
        <v>44764</v>
      </c>
      <c r="B320" s="317" t="s">
        <v>216</v>
      </c>
      <c r="C320" s="317" t="s">
        <v>1955</v>
      </c>
      <c r="D320" s="317" t="s">
        <v>1531</v>
      </c>
      <c r="E320" s="317" t="s">
        <v>1956</v>
      </c>
      <c r="F320" s="317" t="s">
        <v>1957</v>
      </c>
      <c r="G320" s="317" t="s">
        <v>209</v>
      </c>
      <c r="H320" s="317" t="s">
        <v>1958</v>
      </c>
      <c r="I320" s="316">
        <v>44773</v>
      </c>
      <c r="J320" s="318" t="s">
        <v>271</v>
      </c>
      <c r="K320" s="318" t="s">
        <v>589</v>
      </c>
      <c r="L320" s="318" t="s">
        <v>216</v>
      </c>
      <c r="M320" s="318" t="s">
        <v>216</v>
      </c>
      <c r="N320" s="318" t="s">
        <v>216</v>
      </c>
      <c r="O320" s="318" t="s">
        <v>216</v>
      </c>
      <c r="P320" s="316">
        <v>44796</v>
      </c>
      <c r="Q320" s="317" t="s">
        <v>1959</v>
      </c>
      <c r="R320" s="317" t="s">
        <v>218</v>
      </c>
      <c r="S320" s="337">
        <v>1863.55</v>
      </c>
      <c r="T320" s="317">
        <v>0</v>
      </c>
      <c r="U320" s="317"/>
      <c r="V320" s="317"/>
      <c r="W320" s="317"/>
      <c r="X320" s="320">
        <v>0</v>
      </c>
      <c r="Y320" s="317"/>
      <c r="Z320" s="317"/>
      <c r="AA320" s="317">
        <v>1863.55</v>
      </c>
      <c r="AB320" s="317"/>
      <c r="AC320" s="317"/>
      <c r="AD320" s="317"/>
      <c r="AE320" s="318" t="s">
        <v>220</v>
      </c>
      <c r="AF320" s="321">
        <v>44771</v>
      </c>
      <c r="AG320" s="322" t="s">
        <v>1960</v>
      </c>
      <c r="AH320" s="322" t="s">
        <v>1440</v>
      </c>
      <c r="AI320" s="322" t="s">
        <v>1537</v>
      </c>
      <c r="AJ320" s="322" t="s">
        <v>1961</v>
      </c>
      <c r="AK320" s="323">
        <v>80951876</v>
      </c>
      <c r="AL320" s="323">
        <v>60941909</v>
      </c>
      <c r="AM320" s="322" t="s">
        <v>1443</v>
      </c>
      <c r="AN320" s="321">
        <v>44776</v>
      </c>
      <c r="AO320" s="321">
        <v>44796</v>
      </c>
      <c r="AP320" s="322" t="s">
        <v>216</v>
      </c>
      <c r="AQ320" s="345">
        <v>1863.55</v>
      </c>
      <c r="AR320" s="322" t="s">
        <v>216</v>
      </c>
    </row>
    <row r="321" spans="1:44" ht="15.75" customHeight="1" x14ac:dyDescent="0.25">
      <c r="A321" s="316">
        <v>44747</v>
      </c>
      <c r="B321" s="317" t="s">
        <v>216</v>
      </c>
      <c r="C321" s="317" t="s">
        <v>1962</v>
      </c>
      <c r="D321" s="317" t="s">
        <v>1842</v>
      </c>
      <c r="E321" s="317" t="s">
        <v>1963</v>
      </c>
      <c r="F321" s="317" t="s">
        <v>1964</v>
      </c>
      <c r="G321" s="317" t="s">
        <v>209</v>
      </c>
      <c r="H321" s="317" t="s">
        <v>1965</v>
      </c>
      <c r="I321" s="316">
        <v>44747</v>
      </c>
      <c r="J321" s="318" t="s">
        <v>251</v>
      </c>
      <c r="K321" s="318" t="s">
        <v>1966</v>
      </c>
      <c r="L321" s="318" t="s">
        <v>216</v>
      </c>
      <c r="M321" s="318" t="s">
        <v>216</v>
      </c>
      <c r="N321" s="318" t="s">
        <v>216</v>
      </c>
      <c r="O321" s="318" t="s">
        <v>216</v>
      </c>
      <c r="P321" s="316">
        <v>44750</v>
      </c>
      <c r="Q321" s="331">
        <v>1505</v>
      </c>
      <c r="R321" s="317" t="s">
        <v>218</v>
      </c>
      <c r="S321" s="337">
        <v>1806</v>
      </c>
      <c r="T321" s="317">
        <v>0</v>
      </c>
      <c r="U321" s="317"/>
      <c r="V321" s="317"/>
      <c r="W321" s="317"/>
      <c r="X321" s="320">
        <v>0</v>
      </c>
      <c r="Y321" s="317"/>
      <c r="Z321" s="317"/>
      <c r="AA321" s="317">
        <v>1806</v>
      </c>
      <c r="AB321" s="317"/>
      <c r="AC321" s="317"/>
      <c r="AD321" s="317"/>
      <c r="AE321" s="318" t="s">
        <v>220</v>
      </c>
      <c r="AF321" s="321">
        <v>44749</v>
      </c>
      <c r="AG321" s="322" t="s">
        <v>1967</v>
      </c>
      <c r="AH321" s="322" t="s">
        <v>1440</v>
      </c>
      <c r="AI321" s="322" t="s">
        <v>1799</v>
      </c>
      <c r="AJ321" s="322" t="s">
        <v>1704</v>
      </c>
      <c r="AK321" s="323">
        <v>80948804</v>
      </c>
      <c r="AL321" s="323">
        <v>60938820</v>
      </c>
      <c r="AM321" s="322" t="s">
        <v>1464</v>
      </c>
      <c r="AN321" s="321">
        <v>44755</v>
      </c>
      <c r="AO321" s="321">
        <v>44771</v>
      </c>
      <c r="AP321" s="322" t="s">
        <v>216</v>
      </c>
      <c r="AQ321" s="345">
        <v>1806</v>
      </c>
      <c r="AR321" s="322" t="s">
        <v>216</v>
      </c>
    </row>
    <row r="322" spans="1:44" ht="15.75" customHeight="1" x14ac:dyDescent="0.25">
      <c r="A322" s="316">
        <v>44718</v>
      </c>
      <c r="B322" s="317" t="s">
        <v>1968</v>
      </c>
      <c r="C322" s="317" t="s">
        <v>1969</v>
      </c>
      <c r="D322" s="317" t="s">
        <v>1970</v>
      </c>
      <c r="E322" s="317" t="s">
        <v>1971</v>
      </c>
      <c r="F322" s="317" t="s">
        <v>216</v>
      </c>
      <c r="G322" s="317" t="s">
        <v>216</v>
      </c>
      <c r="H322" s="317" t="s">
        <v>1972</v>
      </c>
      <c r="I322" s="316"/>
      <c r="J322" s="318" t="s">
        <v>229</v>
      </c>
      <c r="K322" s="318" t="s">
        <v>1846</v>
      </c>
      <c r="L322" s="318" t="s">
        <v>216</v>
      </c>
      <c r="M322" s="318" t="s">
        <v>216</v>
      </c>
      <c r="N322" s="318" t="s">
        <v>216</v>
      </c>
      <c r="O322" s="318" t="s">
        <v>216</v>
      </c>
      <c r="P322" s="316"/>
      <c r="Q322" s="344">
        <v>1680</v>
      </c>
      <c r="R322" s="317" t="s">
        <v>218</v>
      </c>
      <c r="S322" s="337">
        <v>0</v>
      </c>
      <c r="T322" s="317">
        <v>0</v>
      </c>
      <c r="U322" s="317"/>
      <c r="V322" s="317"/>
      <c r="W322" s="317"/>
      <c r="X322" s="320">
        <v>0</v>
      </c>
      <c r="Y322" s="317"/>
      <c r="Z322" s="317"/>
      <c r="AA322" s="317">
        <v>0</v>
      </c>
      <c r="AB322" s="317"/>
      <c r="AC322" s="317"/>
      <c r="AD322" s="317"/>
      <c r="AE322" s="318" t="s">
        <v>220</v>
      </c>
      <c r="AF322" s="321"/>
      <c r="AG322" s="322" t="s">
        <v>216</v>
      </c>
      <c r="AH322" s="322" t="s">
        <v>216</v>
      </c>
      <c r="AI322" s="322" t="s">
        <v>1973</v>
      </c>
      <c r="AJ322" s="322" t="s">
        <v>216</v>
      </c>
      <c r="AK322" s="322" t="s">
        <v>216</v>
      </c>
      <c r="AL322" s="322" t="s">
        <v>216</v>
      </c>
      <c r="AM322" s="322" t="s">
        <v>216</v>
      </c>
      <c r="AN322" s="321"/>
      <c r="AO322" s="321"/>
      <c r="AP322" s="322" t="s">
        <v>216</v>
      </c>
      <c r="AQ322" s="322" t="s">
        <v>216</v>
      </c>
      <c r="AR322" s="322" t="s">
        <v>216</v>
      </c>
    </row>
    <row r="323" spans="1:44" s="303" customFormat="1" ht="15.75" customHeight="1" x14ac:dyDescent="0.25">
      <c r="A323" s="316">
        <v>44766</v>
      </c>
      <c r="B323" s="317" t="s">
        <v>216</v>
      </c>
      <c r="C323" s="317" t="s">
        <v>1974</v>
      </c>
      <c r="D323" s="317" t="s">
        <v>1842</v>
      </c>
      <c r="E323" s="317" t="s">
        <v>1975</v>
      </c>
      <c r="F323" s="317" t="s">
        <v>1976</v>
      </c>
      <c r="G323" s="317" t="s">
        <v>209</v>
      </c>
      <c r="H323" s="317" t="s">
        <v>1977</v>
      </c>
      <c r="I323" s="316">
        <v>44777</v>
      </c>
      <c r="J323" s="318" t="s">
        <v>398</v>
      </c>
      <c r="K323" s="318" t="s">
        <v>1978</v>
      </c>
      <c r="L323" s="318" t="s">
        <v>216</v>
      </c>
      <c r="M323" s="318" t="s">
        <v>216</v>
      </c>
      <c r="N323" s="318" t="s">
        <v>216</v>
      </c>
      <c r="O323" s="318" t="s">
        <v>216</v>
      </c>
      <c r="P323" s="316">
        <v>44834</v>
      </c>
      <c r="Q323" s="331">
        <v>2400</v>
      </c>
      <c r="R323" s="317" t="s">
        <v>255</v>
      </c>
      <c r="S323" s="337">
        <v>2361.42</v>
      </c>
      <c r="T323" s="317">
        <v>0</v>
      </c>
      <c r="U323" s="317"/>
      <c r="V323" s="317"/>
      <c r="W323" s="317"/>
      <c r="X323" s="320">
        <v>0</v>
      </c>
      <c r="Y323" s="317"/>
      <c r="Z323" s="317"/>
      <c r="AA323" s="317">
        <v>2361.4299999999998</v>
      </c>
      <c r="AB323" s="317"/>
      <c r="AC323" s="317"/>
      <c r="AD323" s="317"/>
      <c r="AE323" s="318" t="s">
        <v>220</v>
      </c>
      <c r="AF323" s="321">
        <v>44782</v>
      </c>
      <c r="AG323" s="322" t="s">
        <v>1979</v>
      </c>
      <c r="AH323" s="322" t="s">
        <v>1440</v>
      </c>
      <c r="AI323" s="322" t="s">
        <v>1980</v>
      </c>
      <c r="AJ323" s="322" t="s">
        <v>1981</v>
      </c>
      <c r="AK323" s="323">
        <v>80953404</v>
      </c>
      <c r="AL323" s="323">
        <v>60943889</v>
      </c>
      <c r="AM323" s="322" t="s">
        <v>1443</v>
      </c>
      <c r="AN323" s="321">
        <v>44788</v>
      </c>
      <c r="AO323" s="321">
        <v>44834</v>
      </c>
      <c r="AP323" s="322" t="s">
        <v>216</v>
      </c>
      <c r="AQ323" s="323">
        <v>2361.44</v>
      </c>
      <c r="AR323" s="322" t="s">
        <v>216</v>
      </c>
    </row>
    <row r="324" spans="1:44" ht="15.75" customHeight="1" x14ac:dyDescent="0.25">
      <c r="A324" s="316">
        <v>44768</v>
      </c>
      <c r="B324" s="317" t="s">
        <v>216</v>
      </c>
      <c r="C324" s="317" t="s">
        <v>1982</v>
      </c>
      <c r="D324" s="317" t="s">
        <v>1531</v>
      </c>
      <c r="E324" s="317" t="s">
        <v>1956</v>
      </c>
      <c r="F324" s="317" t="s">
        <v>1983</v>
      </c>
      <c r="G324" s="317" t="s">
        <v>209</v>
      </c>
      <c r="H324" s="317" t="s">
        <v>1984</v>
      </c>
      <c r="I324" s="316">
        <v>44770</v>
      </c>
      <c r="J324" s="318" t="s">
        <v>271</v>
      </c>
      <c r="K324" s="318" t="s">
        <v>1985</v>
      </c>
      <c r="L324" s="318" t="s">
        <v>216</v>
      </c>
      <c r="M324" s="318" t="s">
        <v>216</v>
      </c>
      <c r="N324" s="318" t="s">
        <v>216</v>
      </c>
      <c r="O324" s="318" t="s">
        <v>216</v>
      </c>
      <c r="P324" s="316">
        <v>44796</v>
      </c>
      <c r="Q324" s="331">
        <v>1558.72</v>
      </c>
      <c r="R324" s="317" t="s">
        <v>218</v>
      </c>
      <c r="S324" s="337">
        <v>1870.46</v>
      </c>
      <c r="T324" s="317">
        <v>0</v>
      </c>
      <c r="U324" s="317"/>
      <c r="V324" s="317"/>
      <c r="W324" s="317"/>
      <c r="X324" s="320">
        <v>0</v>
      </c>
      <c r="Y324" s="317"/>
      <c r="Z324" s="317"/>
      <c r="AA324" s="317">
        <v>1870.46</v>
      </c>
      <c r="AB324" s="317"/>
      <c r="AC324" s="317"/>
      <c r="AD324" s="317"/>
      <c r="AE324" s="318" t="s">
        <v>220</v>
      </c>
      <c r="AF324" s="321">
        <v>44403</v>
      </c>
      <c r="AG324" s="322" t="s">
        <v>1986</v>
      </c>
      <c r="AH324" s="322" t="s">
        <v>1440</v>
      </c>
      <c r="AI324" s="322" t="s">
        <v>1537</v>
      </c>
      <c r="AJ324" s="322" t="s">
        <v>1660</v>
      </c>
      <c r="AK324" s="323">
        <v>80951333</v>
      </c>
      <c r="AL324" s="323">
        <v>60941895</v>
      </c>
      <c r="AM324" s="322" t="s">
        <v>1443</v>
      </c>
      <c r="AN324" s="321">
        <v>44774</v>
      </c>
      <c r="AO324" s="321">
        <v>44796</v>
      </c>
      <c r="AP324" s="322" t="s">
        <v>216</v>
      </c>
      <c r="AQ324" s="323">
        <v>1870.46</v>
      </c>
      <c r="AR324" s="322" t="s">
        <v>216</v>
      </c>
    </row>
    <row r="325" spans="1:44" ht="15.75" customHeight="1" x14ac:dyDescent="0.25">
      <c r="A325" s="316">
        <v>44719</v>
      </c>
      <c r="B325" s="317" t="s">
        <v>1987</v>
      </c>
      <c r="C325" s="317" t="s">
        <v>1988</v>
      </c>
      <c r="D325" s="317" t="s">
        <v>1476</v>
      </c>
      <c r="E325" s="317" t="s">
        <v>1477</v>
      </c>
      <c r="F325" s="317" t="s">
        <v>1478</v>
      </c>
      <c r="G325" s="317" t="s">
        <v>209</v>
      </c>
      <c r="H325" s="317" t="s">
        <v>1989</v>
      </c>
      <c r="I325" s="316">
        <v>44733</v>
      </c>
      <c r="J325" s="318" t="s">
        <v>251</v>
      </c>
      <c r="K325" s="318" t="s">
        <v>1893</v>
      </c>
      <c r="L325" s="318" t="s">
        <v>216</v>
      </c>
      <c r="M325" s="318" t="s">
        <v>216</v>
      </c>
      <c r="N325" s="318" t="s">
        <v>216</v>
      </c>
      <c r="O325" s="318" t="s">
        <v>216</v>
      </c>
      <c r="P325" s="316">
        <v>44791</v>
      </c>
      <c r="Q325" s="331">
        <v>1740</v>
      </c>
      <c r="R325" s="317" t="s">
        <v>218</v>
      </c>
      <c r="S325" s="337">
        <v>2088</v>
      </c>
      <c r="T325" s="317">
        <v>0</v>
      </c>
      <c r="U325" s="317"/>
      <c r="V325" s="317"/>
      <c r="W325" s="317"/>
      <c r="X325" s="320">
        <v>0</v>
      </c>
      <c r="Y325" s="317"/>
      <c r="Z325" s="317"/>
      <c r="AA325" s="317">
        <v>2088</v>
      </c>
      <c r="AB325" s="317"/>
      <c r="AC325" s="317"/>
      <c r="AD325" s="317"/>
      <c r="AE325" s="318" t="s">
        <v>220</v>
      </c>
      <c r="AF325" s="321">
        <v>44768</v>
      </c>
      <c r="AG325" s="322" t="s">
        <v>1990</v>
      </c>
      <c r="AH325" s="322" t="s">
        <v>1440</v>
      </c>
      <c r="AI325" s="322" t="s">
        <v>1481</v>
      </c>
      <c r="AJ325" s="322" t="s">
        <v>1660</v>
      </c>
      <c r="AK325" s="323">
        <v>80951205</v>
      </c>
      <c r="AL325" s="323">
        <v>60941343</v>
      </c>
      <c r="AM325" s="322" t="s">
        <v>1464</v>
      </c>
      <c r="AN325" s="321">
        <v>44769</v>
      </c>
      <c r="AO325" s="321">
        <v>44791</v>
      </c>
      <c r="AP325" s="322" t="s">
        <v>216</v>
      </c>
      <c r="AQ325" s="323">
        <v>2088</v>
      </c>
      <c r="AR325" s="322" t="s">
        <v>216</v>
      </c>
    </row>
    <row r="326" spans="1:44" s="303" customFormat="1" ht="15.75" customHeight="1" x14ac:dyDescent="0.25">
      <c r="A326" s="316">
        <v>44883</v>
      </c>
      <c r="B326" s="317" t="s">
        <v>1991</v>
      </c>
      <c r="C326" s="317" t="s">
        <v>1992</v>
      </c>
      <c r="D326" s="317" t="s">
        <v>1531</v>
      </c>
      <c r="E326" s="317" t="s">
        <v>1993</v>
      </c>
      <c r="F326" s="317" t="s">
        <v>1994</v>
      </c>
      <c r="G326" s="317" t="s">
        <v>209</v>
      </c>
      <c r="H326" s="317" t="s">
        <v>1995</v>
      </c>
      <c r="I326" s="316">
        <v>44888</v>
      </c>
      <c r="J326" s="318" t="s">
        <v>1554</v>
      </c>
      <c r="K326" s="318" t="s">
        <v>1996</v>
      </c>
      <c r="L326" s="318" t="s">
        <v>216</v>
      </c>
      <c r="M326" s="318" t="s">
        <v>216</v>
      </c>
      <c r="N326" s="318" t="s">
        <v>216</v>
      </c>
      <c r="O326" s="318" t="s">
        <v>216</v>
      </c>
      <c r="P326" s="316">
        <v>44936</v>
      </c>
      <c r="Q326" s="331">
        <v>1446.43</v>
      </c>
      <c r="R326" s="317" t="s">
        <v>218</v>
      </c>
      <c r="S326" s="337">
        <v>1735.71</v>
      </c>
      <c r="T326" s="317">
        <v>0</v>
      </c>
      <c r="U326" s="317"/>
      <c r="V326" s="317"/>
      <c r="W326" s="317"/>
      <c r="X326" s="320">
        <v>0</v>
      </c>
      <c r="Y326" s="317"/>
      <c r="Z326" s="317"/>
      <c r="AA326" s="317">
        <v>1735.72</v>
      </c>
      <c r="AB326" s="317"/>
      <c r="AC326" s="317"/>
      <c r="AD326" s="317"/>
      <c r="AE326" s="318" t="s">
        <v>220</v>
      </c>
      <c r="AF326" s="321">
        <v>44897</v>
      </c>
      <c r="AG326" s="322" t="s">
        <v>1997</v>
      </c>
      <c r="AH326" s="322" t="s">
        <v>1440</v>
      </c>
      <c r="AI326" s="322" t="s">
        <v>1537</v>
      </c>
      <c r="AJ326" s="322" t="s">
        <v>1998</v>
      </c>
      <c r="AK326" s="323">
        <v>80968645</v>
      </c>
      <c r="AL326" s="323">
        <v>60958518</v>
      </c>
      <c r="AM326" s="322" t="s">
        <v>1443</v>
      </c>
      <c r="AN326" s="321">
        <v>44902</v>
      </c>
      <c r="AO326" s="321">
        <v>44936</v>
      </c>
      <c r="AP326" s="322" t="s">
        <v>216</v>
      </c>
      <c r="AQ326" s="323">
        <v>1735.71</v>
      </c>
      <c r="AR326" s="322" t="s">
        <v>216</v>
      </c>
    </row>
    <row r="327" spans="1:44" ht="15.75" customHeight="1" x14ac:dyDescent="0.25">
      <c r="A327" s="316">
        <v>44727</v>
      </c>
      <c r="B327" s="317" t="s">
        <v>1999</v>
      </c>
      <c r="C327" s="317" t="s">
        <v>2000</v>
      </c>
      <c r="D327" s="317" t="s">
        <v>2001</v>
      </c>
      <c r="E327" s="317" t="s">
        <v>2002</v>
      </c>
      <c r="F327" s="317" t="s">
        <v>2003</v>
      </c>
      <c r="G327" s="317" t="s">
        <v>209</v>
      </c>
      <c r="H327" s="317" t="s">
        <v>2004</v>
      </c>
      <c r="I327" s="316">
        <v>44768</v>
      </c>
      <c r="J327" s="318" t="s">
        <v>251</v>
      </c>
      <c r="K327" s="318" t="s">
        <v>1055</v>
      </c>
      <c r="L327" s="318" t="s">
        <v>216</v>
      </c>
      <c r="M327" s="318" t="s">
        <v>216</v>
      </c>
      <c r="N327" s="318" t="s">
        <v>216</v>
      </c>
      <c r="O327" s="318" t="s">
        <v>216</v>
      </c>
      <c r="P327" s="316">
        <v>44753</v>
      </c>
      <c r="Q327" s="331">
        <v>1790</v>
      </c>
      <c r="R327" s="317" t="s">
        <v>218</v>
      </c>
      <c r="S327" s="337">
        <v>2148</v>
      </c>
      <c r="T327" s="317">
        <v>0</v>
      </c>
      <c r="U327" s="317"/>
      <c r="V327" s="317"/>
      <c r="W327" s="317"/>
      <c r="X327" s="320">
        <v>0</v>
      </c>
      <c r="Y327" s="317"/>
      <c r="Z327" s="317"/>
      <c r="AA327" s="317">
        <v>2148</v>
      </c>
      <c r="AB327" s="317"/>
      <c r="AC327" s="317"/>
      <c r="AD327" s="317"/>
      <c r="AE327" s="318" t="s">
        <v>220</v>
      </c>
      <c r="AF327" s="321">
        <v>44732</v>
      </c>
      <c r="AG327" s="322" t="s">
        <v>2005</v>
      </c>
      <c r="AH327" s="322" t="s">
        <v>1440</v>
      </c>
      <c r="AI327" s="322" t="s">
        <v>2006</v>
      </c>
      <c r="AJ327" s="322" t="s">
        <v>2007</v>
      </c>
      <c r="AK327" s="323">
        <v>80945766</v>
      </c>
      <c r="AL327" s="323">
        <v>60935878</v>
      </c>
      <c r="AM327" s="322" t="s">
        <v>1464</v>
      </c>
      <c r="AN327" s="321">
        <v>44733</v>
      </c>
      <c r="AO327" s="321">
        <v>44753</v>
      </c>
      <c r="AP327" s="322" t="s">
        <v>216</v>
      </c>
      <c r="AQ327" s="323">
        <v>2148</v>
      </c>
      <c r="AR327" s="322" t="s">
        <v>216</v>
      </c>
    </row>
    <row r="328" spans="1:44" ht="15.75" customHeight="1" x14ac:dyDescent="0.25">
      <c r="A328" s="316">
        <v>44856</v>
      </c>
      <c r="B328" s="317" t="s">
        <v>216</v>
      </c>
      <c r="C328" s="317" t="s">
        <v>2008</v>
      </c>
      <c r="D328" s="317" t="s">
        <v>425</v>
      </c>
      <c r="E328" s="317" t="s">
        <v>2009</v>
      </c>
      <c r="F328" s="317" t="s">
        <v>2010</v>
      </c>
      <c r="G328" s="317" t="s">
        <v>209</v>
      </c>
      <c r="H328" s="317" t="s">
        <v>2011</v>
      </c>
      <c r="I328" s="316">
        <v>44860</v>
      </c>
      <c r="J328" s="318" t="s">
        <v>251</v>
      </c>
      <c r="K328" s="318" t="s">
        <v>2012</v>
      </c>
      <c r="L328" s="318" t="s">
        <v>216</v>
      </c>
      <c r="M328" s="318" t="s">
        <v>216</v>
      </c>
      <c r="N328" s="318" t="s">
        <v>216</v>
      </c>
      <c r="O328" s="318" t="s">
        <v>216</v>
      </c>
      <c r="P328" s="316">
        <v>44908</v>
      </c>
      <c r="Q328" s="331">
        <v>2332</v>
      </c>
      <c r="R328" s="317" t="s">
        <v>255</v>
      </c>
      <c r="S328" s="337">
        <v>2507.08</v>
      </c>
      <c r="T328" s="317">
        <v>0</v>
      </c>
      <c r="U328" s="317"/>
      <c r="V328" s="317"/>
      <c r="W328" s="317"/>
      <c r="X328" s="320">
        <v>0</v>
      </c>
      <c r="Y328" s="317"/>
      <c r="Z328" s="317"/>
      <c r="AA328" s="317">
        <v>2507.08</v>
      </c>
      <c r="AB328" s="317"/>
      <c r="AC328" s="317"/>
      <c r="AD328" s="317"/>
      <c r="AE328" s="318" t="s">
        <v>220</v>
      </c>
      <c r="AF328" s="321">
        <v>44866</v>
      </c>
      <c r="AG328" s="322" t="s">
        <v>2013</v>
      </c>
      <c r="AH328" s="322" t="s">
        <v>1440</v>
      </c>
      <c r="AI328" s="322" t="s">
        <v>1441</v>
      </c>
      <c r="AJ328" s="322" t="s">
        <v>2014</v>
      </c>
      <c r="AK328" s="323">
        <v>80963896</v>
      </c>
      <c r="AL328" s="323">
        <v>60955329</v>
      </c>
      <c r="AM328" s="322" t="s">
        <v>1443</v>
      </c>
      <c r="AN328" s="321">
        <v>44883</v>
      </c>
      <c r="AO328" s="321">
        <v>44908</v>
      </c>
      <c r="AP328" s="322" t="s">
        <v>216</v>
      </c>
      <c r="AQ328" s="345">
        <v>2507.08</v>
      </c>
      <c r="AR328" s="322" t="s">
        <v>216</v>
      </c>
    </row>
    <row r="329" spans="1:44" ht="15.75" customHeight="1" x14ac:dyDescent="0.25">
      <c r="A329" s="316">
        <v>44741</v>
      </c>
      <c r="B329" s="317" t="s">
        <v>2015</v>
      </c>
      <c r="C329" s="317" t="s">
        <v>2016</v>
      </c>
      <c r="D329" s="317" t="s">
        <v>300</v>
      </c>
      <c r="E329" s="317" t="s">
        <v>2017</v>
      </c>
      <c r="F329" s="317" t="s">
        <v>2018</v>
      </c>
      <c r="G329" s="317" t="s">
        <v>209</v>
      </c>
      <c r="H329" s="317" t="s">
        <v>2019</v>
      </c>
      <c r="I329" s="316">
        <v>44820</v>
      </c>
      <c r="J329" s="318" t="s">
        <v>229</v>
      </c>
      <c r="K329" s="318" t="s">
        <v>2020</v>
      </c>
      <c r="L329" s="318" t="s">
        <v>229</v>
      </c>
      <c r="M329" s="318" t="s">
        <v>2021</v>
      </c>
      <c r="N329" s="318" t="s">
        <v>213</v>
      </c>
      <c r="O329" s="318" t="s">
        <v>2022</v>
      </c>
      <c r="P329" s="316">
        <v>44806</v>
      </c>
      <c r="Q329" s="331">
        <v>1244.3800000000001</v>
      </c>
      <c r="R329" s="317" t="s">
        <v>218</v>
      </c>
      <c r="S329" s="337">
        <v>1493.26</v>
      </c>
      <c r="T329" s="317">
        <v>0</v>
      </c>
      <c r="U329" s="317"/>
      <c r="V329" s="317"/>
      <c r="W329" s="317"/>
      <c r="X329" s="320">
        <v>0</v>
      </c>
      <c r="Y329" s="317"/>
      <c r="Z329" s="317"/>
      <c r="AA329" s="317">
        <v>1493.26</v>
      </c>
      <c r="AB329" s="317"/>
      <c r="AC329" s="317"/>
      <c r="AD329" s="317"/>
      <c r="AE329" s="318" t="s">
        <v>220</v>
      </c>
      <c r="AF329" s="321">
        <v>44052</v>
      </c>
      <c r="AG329" s="322" t="s">
        <v>2023</v>
      </c>
      <c r="AH329" s="322" t="s">
        <v>1440</v>
      </c>
      <c r="AI329" s="322" t="s">
        <v>2024</v>
      </c>
      <c r="AJ329" s="322" t="s">
        <v>2025</v>
      </c>
      <c r="AK329" s="323">
        <v>80953607</v>
      </c>
      <c r="AL329" s="323">
        <v>60943861</v>
      </c>
      <c r="AM329" s="322" t="s">
        <v>1464</v>
      </c>
      <c r="AN329" s="321">
        <v>44788</v>
      </c>
      <c r="AO329" s="321">
        <v>44806</v>
      </c>
      <c r="AP329" s="322" t="s">
        <v>216</v>
      </c>
      <c r="AQ329" s="323">
        <v>1493.26</v>
      </c>
      <c r="AR329" s="322" t="s">
        <v>216</v>
      </c>
    </row>
    <row r="330" spans="1:44" ht="15.75" customHeight="1" x14ac:dyDescent="0.25">
      <c r="A330" s="316">
        <v>44844</v>
      </c>
      <c r="B330" s="317" t="s">
        <v>216</v>
      </c>
      <c r="C330" s="317" t="s">
        <v>2026</v>
      </c>
      <c r="D330" s="317" t="s">
        <v>1562</v>
      </c>
      <c r="E330" s="317" t="s">
        <v>2027</v>
      </c>
      <c r="F330" s="317" t="s">
        <v>1644</v>
      </c>
      <c r="G330" s="317" t="s">
        <v>209</v>
      </c>
      <c r="H330" s="317" t="s">
        <v>2028</v>
      </c>
      <c r="I330" s="316">
        <v>44868</v>
      </c>
      <c r="J330" s="318" t="s">
        <v>271</v>
      </c>
      <c r="K330" s="318" t="s">
        <v>1716</v>
      </c>
      <c r="L330" s="318" t="s">
        <v>216</v>
      </c>
      <c r="M330" s="318" t="s">
        <v>216</v>
      </c>
      <c r="N330" s="318" t="s">
        <v>216</v>
      </c>
      <c r="O330" s="318" t="s">
        <v>216</v>
      </c>
      <c r="P330" s="316">
        <v>44879</v>
      </c>
      <c r="Q330" s="331">
        <v>2040</v>
      </c>
      <c r="R330" s="317" t="s">
        <v>218</v>
      </c>
      <c r="S330" s="337">
        <v>2448</v>
      </c>
      <c r="T330" s="317">
        <v>0</v>
      </c>
      <c r="U330" s="317"/>
      <c r="V330" s="317"/>
      <c r="W330" s="317"/>
      <c r="X330" s="320">
        <v>0</v>
      </c>
      <c r="Y330" s="317"/>
      <c r="Z330" s="317"/>
      <c r="AA330" s="317">
        <v>2448</v>
      </c>
      <c r="AB330" s="317"/>
      <c r="AC330" s="317"/>
      <c r="AD330" s="317"/>
      <c r="AE330" s="318" t="s">
        <v>220</v>
      </c>
      <c r="AF330" s="321">
        <v>44852</v>
      </c>
      <c r="AG330" s="322" t="s">
        <v>2029</v>
      </c>
      <c r="AH330" s="322" t="s">
        <v>1440</v>
      </c>
      <c r="AI330" s="322" t="s">
        <v>1569</v>
      </c>
      <c r="AJ330" s="322" t="s">
        <v>2030</v>
      </c>
      <c r="AK330" s="323">
        <v>80962007</v>
      </c>
      <c r="AL330" s="323">
        <v>60952009</v>
      </c>
      <c r="AM330" s="322" t="s">
        <v>1464</v>
      </c>
      <c r="AN330" s="321">
        <v>44853</v>
      </c>
      <c r="AO330" s="321">
        <v>44879</v>
      </c>
      <c r="AP330" s="322" t="s">
        <v>216</v>
      </c>
      <c r="AQ330" s="323">
        <v>2448</v>
      </c>
      <c r="AR330" s="322" t="s">
        <v>216</v>
      </c>
    </row>
    <row r="331" spans="1:44" s="303" customFormat="1" ht="15.75" customHeight="1" x14ac:dyDescent="0.25">
      <c r="A331" s="316">
        <v>44806</v>
      </c>
      <c r="B331" s="317" t="s">
        <v>2031</v>
      </c>
      <c r="C331" s="317" t="s">
        <v>2032</v>
      </c>
      <c r="D331" s="317" t="s">
        <v>1562</v>
      </c>
      <c r="E331" s="317" t="s">
        <v>2033</v>
      </c>
      <c r="F331" s="317" t="s">
        <v>2034</v>
      </c>
      <c r="G331" s="317" t="s">
        <v>209</v>
      </c>
      <c r="H331" s="317" t="s">
        <v>2035</v>
      </c>
      <c r="I331" s="316">
        <v>44814</v>
      </c>
      <c r="J331" s="318" t="s">
        <v>229</v>
      </c>
      <c r="K331" s="318" t="s">
        <v>1556</v>
      </c>
      <c r="L331" s="318" t="s">
        <v>216</v>
      </c>
      <c r="M331" s="318" t="s">
        <v>216</v>
      </c>
      <c r="N331" s="318" t="s">
        <v>216</v>
      </c>
      <c r="O331" s="318" t="s">
        <v>216</v>
      </c>
      <c r="P331" s="316">
        <v>44841</v>
      </c>
      <c r="Q331" s="331">
        <v>2240</v>
      </c>
      <c r="R331" s="317" t="s">
        <v>218</v>
      </c>
      <c r="S331" s="337">
        <v>2668</v>
      </c>
      <c r="T331" s="317">
        <v>0</v>
      </c>
      <c r="U331" s="317"/>
      <c r="V331" s="317"/>
      <c r="W331" s="317"/>
      <c r="X331" s="320">
        <v>0</v>
      </c>
      <c r="Y331" s="317"/>
      <c r="Z331" s="317"/>
      <c r="AA331" s="317">
        <v>2688</v>
      </c>
      <c r="AB331" s="317"/>
      <c r="AC331" s="317"/>
      <c r="AD331" s="317"/>
      <c r="AE331" s="318" t="s">
        <v>220</v>
      </c>
      <c r="AF331" s="321">
        <v>44816</v>
      </c>
      <c r="AG331" s="322" t="s">
        <v>2036</v>
      </c>
      <c r="AH331" s="322" t="s">
        <v>1440</v>
      </c>
      <c r="AI331" s="322" t="s">
        <v>1569</v>
      </c>
      <c r="AJ331" s="322" t="s">
        <v>1588</v>
      </c>
      <c r="AK331" s="323">
        <v>80957327</v>
      </c>
      <c r="AL331" s="323">
        <v>60947649</v>
      </c>
      <c r="AM331" s="322" t="s">
        <v>1464</v>
      </c>
      <c r="AN331" s="321">
        <v>44818</v>
      </c>
      <c r="AO331" s="321">
        <v>44841</v>
      </c>
      <c r="AP331" s="322" t="s">
        <v>216</v>
      </c>
      <c r="AQ331" s="323">
        <v>2688</v>
      </c>
      <c r="AR331" s="322" t="s">
        <v>216</v>
      </c>
    </row>
    <row r="332" spans="1:44" ht="15.75" customHeight="1" x14ac:dyDescent="0.25">
      <c r="A332" s="316">
        <v>44781</v>
      </c>
      <c r="B332" s="317" t="s">
        <v>216</v>
      </c>
      <c r="C332" s="317" t="s">
        <v>2037</v>
      </c>
      <c r="D332" s="317" t="s">
        <v>390</v>
      </c>
      <c r="E332" s="317" t="s">
        <v>639</v>
      </c>
      <c r="F332" s="317" t="s">
        <v>640</v>
      </c>
      <c r="G332" s="317" t="s">
        <v>209</v>
      </c>
      <c r="H332" s="317" t="s">
        <v>2038</v>
      </c>
      <c r="I332" s="316">
        <v>44887</v>
      </c>
      <c r="J332" s="318" t="s">
        <v>251</v>
      </c>
      <c r="K332" s="318" t="s">
        <v>1966</v>
      </c>
      <c r="L332" s="318" t="s">
        <v>251</v>
      </c>
      <c r="M332" s="318" t="s">
        <v>2039</v>
      </c>
      <c r="N332" s="318" t="s">
        <v>216</v>
      </c>
      <c r="O332" s="318" t="s">
        <v>216</v>
      </c>
      <c r="P332" s="316">
        <v>44887</v>
      </c>
      <c r="Q332" s="331">
        <v>2210</v>
      </c>
      <c r="R332" s="317" t="s">
        <v>218</v>
      </c>
      <c r="S332" s="337">
        <v>0</v>
      </c>
      <c r="T332" s="317">
        <v>0</v>
      </c>
      <c r="U332" s="317"/>
      <c r="V332" s="317"/>
      <c r="W332" s="317"/>
      <c r="X332" s="320">
        <v>0</v>
      </c>
      <c r="Y332" s="317"/>
      <c r="Z332" s="317"/>
      <c r="AA332" s="317">
        <v>0</v>
      </c>
      <c r="AB332" s="317"/>
      <c r="AC332" s="317"/>
      <c r="AD332" s="317"/>
      <c r="AE332" s="318" t="s">
        <v>220</v>
      </c>
      <c r="AF332" s="321"/>
      <c r="AG332" s="322" t="s">
        <v>216</v>
      </c>
      <c r="AH332" s="322" t="s">
        <v>216</v>
      </c>
      <c r="AI332" s="322" t="s">
        <v>2040</v>
      </c>
      <c r="AJ332" s="322" t="s">
        <v>216</v>
      </c>
      <c r="AK332" s="322" t="s">
        <v>216</v>
      </c>
      <c r="AL332" s="322" t="s">
        <v>216</v>
      </c>
      <c r="AM332" s="322" t="s">
        <v>216</v>
      </c>
      <c r="AN332" s="321"/>
      <c r="AO332" s="321"/>
      <c r="AP332" s="322" t="s">
        <v>216</v>
      </c>
      <c r="AQ332" s="322" t="s">
        <v>216</v>
      </c>
      <c r="AR332" s="322" t="s">
        <v>216</v>
      </c>
    </row>
    <row r="333" spans="1:44" ht="15.75" customHeight="1" x14ac:dyDescent="0.25">
      <c r="A333" s="316">
        <v>44750</v>
      </c>
      <c r="B333" s="317" t="s">
        <v>216</v>
      </c>
      <c r="C333" s="317" t="s">
        <v>2041</v>
      </c>
      <c r="D333" s="317" t="s">
        <v>206</v>
      </c>
      <c r="E333" s="317" t="s">
        <v>2042</v>
      </c>
      <c r="F333" s="317" t="s">
        <v>2043</v>
      </c>
      <c r="G333" s="317" t="s">
        <v>209</v>
      </c>
      <c r="H333" s="317" t="s">
        <v>2044</v>
      </c>
      <c r="I333" s="316">
        <v>44780</v>
      </c>
      <c r="J333" s="318" t="s">
        <v>251</v>
      </c>
      <c r="K333" s="318" t="s">
        <v>394</v>
      </c>
      <c r="L333" s="318" t="s">
        <v>216</v>
      </c>
      <c r="M333" s="318" t="s">
        <v>216</v>
      </c>
      <c r="N333" s="318" t="s">
        <v>216</v>
      </c>
      <c r="O333" s="318" t="s">
        <v>216</v>
      </c>
      <c r="P333" s="316">
        <v>44750</v>
      </c>
      <c r="Q333" s="344">
        <v>2850</v>
      </c>
      <c r="R333" s="317" t="s">
        <v>218</v>
      </c>
      <c r="S333" s="337">
        <v>0</v>
      </c>
      <c r="T333" s="317">
        <v>0</v>
      </c>
      <c r="U333" s="317"/>
      <c r="V333" s="317"/>
      <c r="W333" s="317"/>
      <c r="X333" s="320">
        <v>0</v>
      </c>
      <c r="Y333" s="317"/>
      <c r="Z333" s="317"/>
      <c r="AA333" s="317">
        <v>0</v>
      </c>
      <c r="AB333" s="317"/>
      <c r="AC333" s="317"/>
      <c r="AD333" s="317"/>
      <c r="AE333" s="318" t="s">
        <v>220</v>
      </c>
      <c r="AF333" s="321"/>
      <c r="AG333" s="322" t="s">
        <v>216</v>
      </c>
      <c r="AH333" s="322" t="s">
        <v>216</v>
      </c>
      <c r="AI333" s="322" t="s">
        <v>349</v>
      </c>
      <c r="AJ333" s="322" t="s">
        <v>216</v>
      </c>
      <c r="AK333" s="322" t="s">
        <v>216</v>
      </c>
      <c r="AL333" s="322" t="s">
        <v>216</v>
      </c>
      <c r="AM333" s="322" t="s">
        <v>216</v>
      </c>
      <c r="AN333" s="321"/>
      <c r="AO333" s="321"/>
      <c r="AP333" s="322" t="s">
        <v>216</v>
      </c>
      <c r="AQ333" s="322" t="s">
        <v>216</v>
      </c>
      <c r="AR333" s="322" t="s">
        <v>216</v>
      </c>
    </row>
    <row r="334" spans="1:44" ht="15.75" customHeight="1" x14ac:dyDescent="0.25">
      <c r="A334" s="316">
        <v>44749</v>
      </c>
      <c r="B334" s="317" t="s">
        <v>216</v>
      </c>
      <c r="C334" s="317" t="s">
        <v>2045</v>
      </c>
      <c r="D334" s="317" t="s">
        <v>455</v>
      </c>
      <c r="E334" s="317" t="s">
        <v>2046</v>
      </c>
      <c r="F334" s="317" t="s">
        <v>1788</v>
      </c>
      <c r="G334" s="317" t="s">
        <v>209</v>
      </c>
      <c r="H334" s="317" t="s">
        <v>2047</v>
      </c>
      <c r="I334" s="316">
        <v>44771</v>
      </c>
      <c r="J334" s="318" t="s">
        <v>251</v>
      </c>
      <c r="K334" s="318" t="s">
        <v>1214</v>
      </c>
      <c r="L334" s="318" t="s">
        <v>216</v>
      </c>
      <c r="M334" s="318" t="s">
        <v>216</v>
      </c>
      <c r="N334" s="318" t="s">
        <v>216</v>
      </c>
      <c r="O334" s="318" t="s">
        <v>216</v>
      </c>
      <c r="P334" s="316">
        <v>44806</v>
      </c>
      <c r="Q334" s="331">
        <v>1500</v>
      </c>
      <c r="R334" s="317" t="s">
        <v>255</v>
      </c>
      <c r="S334" s="337">
        <v>1483.68</v>
      </c>
      <c r="T334" s="317">
        <v>0</v>
      </c>
      <c r="U334" s="317"/>
      <c r="V334" s="317"/>
      <c r="W334" s="317"/>
      <c r="X334" s="320">
        <v>0</v>
      </c>
      <c r="Y334" s="317"/>
      <c r="Z334" s="317"/>
      <c r="AA334" s="317">
        <v>1483.68</v>
      </c>
      <c r="AB334" s="317"/>
      <c r="AC334" s="317"/>
      <c r="AD334" s="317"/>
      <c r="AE334" s="318" t="s">
        <v>220</v>
      </c>
      <c r="AF334" s="321">
        <v>44753</v>
      </c>
      <c r="AG334" s="322" t="s">
        <v>2048</v>
      </c>
      <c r="AH334" s="322" t="s">
        <v>1440</v>
      </c>
      <c r="AI334" s="322" t="s">
        <v>1518</v>
      </c>
      <c r="AJ334" s="322" t="s">
        <v>2049</v>
      </c>
      <c r="AK334" s="323">
        <v>80949005</v>
      </c>
      <c r="AL334" s="323">
        <v>60939057</v>
      </c>
      <c r="AM334" s="322" t="s">
        <v>1443</v>
      </c>
      <c r="AN334" s="321">
        <v>44753</v>
      </c>
      <c r="AO334" s="321">
        <v>44806</v>
      </c>
      <c r="AP334" s="322" t="s">
        <v>216</v>
      </c>
      <c r="AQ334" s="345">
        <v>1483.68</v>
      </c>
      <c r="AR334" s="322" t="s">
        <v>216</v>
      </c>
    </row>
    <row r="335" spans="1:44" ht="15.75" customHeight="1" x14ac:dyDescent="0.25">
      <c r="A335" s="316">
        <v>44771</v>
      </c>
      <c r="B335" s="317" t="s">
        <v>216</v>
      </c>
      <c r="C335" s="317" t="s">
        <v>2050</v>
      </c>
      <c r="D335" s="317" t="s">
        <v>390</v>
      </c>
      <c r="E335" s="317" t="s">
        <v>426</v>
      </c>
      <c r="F335" s="317" t="s">
        <v>427</v>
      </c>
      <c r="G335" s="317" t="s">
        <v>209</v>
      </c>
      <c r="H335" s="317" t="s">
        <v>2051</v>
      </c>
      <c r="I335" s="316">
        <v>44819</v>
      </c>
      <c r="J335" s="318" t="s">
        <v>251</v>
      </c>
      <c r="K335" s="318" t="s">
        <v>468</v>
      </c>
      <c r="L335" s="318" t="s">
        <v>216</v>
      </c>
      <c r="M335" s="318" t="s">
        <v>216</v>
      </c>
      <c r="N335" s="318" t="s">
        <v>216</v>
      </c>
      <c r="O335" s="318" t="s">
        <v>216</v>
      </c>
      <c r="P335" s="316">
        <v>44813</v>
      </c>
      <c r="Q335" s="331">
        <v>1878</v>
      </c>
      <c r="R335" s="317" t="s">
        <v>255</v>
      </c>
      <c r="S335" s="337">
        <v>1847.82</v>
      </c>
      <c r="T335" s="317">
        <v>0</v>
      </c>
      <c r="U335" s="317"/>
      <c r="V335" s="317"/>
      <c r="W335" s="317"/>
      <c r="X335" s="320">
        <v>0</v>
      </c>
      <c r="Y335" s="317"/>
      <c r="Z335" s="317"/>
      <c r="AA335" s="317">
        <v>1847.82</v>
      </c>
      <c r="AB335" s="317"/>
      <c r="AC335" s="317"/>
      <c r="AD335" s="317"/>
      <c r="AE335" s="318" t="s">
        <v>220</v>
      </c>
      <c r="AF335" s="321">
        <v>44782</v>
      </c>
      <c r="AG335" s="322" t="s">
        <v>2052</v>
      </c>
      <c r="AH335" s="322" t="s">
        <v>1440</v>
      </c>
      <c r="AI335" s="322" t="s">
        <v>1441</v>
      </c>
      <c r="AJ335" s="322" t="s">
        <v>1981</v>
      </c>
      <c r="AK335" s="323">
        <v>80953297</v>
      </c>
      <c r="AL335" s="323">
        <v>60943888</v>
      </c>
      <c r="AM335" s="322" t="s">
        <v>1443</v>
      </c>
      <c r="AN335" s="321">
        <v>44788</v>
      </c>
      <c r="AO335" s="321">
        <v>44813</v>
      </c>
      <c r="AP335" s="322" t="s">
        <v>216</v>
      </c>
      <c r="AQ335" s="323">
        <v>1847.82</v>
      </c>
      <c r="AR335" s="322" t="s">
        <v>216</v>
      </c>
    </row>
    <row r="336" spans="1:44" ht="15.75" customHeight="1" x14ac:dyDescent="0.25">
      <c r="A336" s="316">
        <v>44754</v>
      </c>
      <c r="B336" s="317" t="s">
        <v>216</v>
      </c>
      <c r="C336" s="317" t="s">
        <v>2053</v>
      </c>
      <c r="D336" s="317" t="s">
        <v>390</v>
      </c>
      <c r="E336" s="317" t="s">
        <v>639</v>
      </c>
      <c r="F336" s="317" t="s">
        <v>640</v>
      </c>
      <c r="G336" s="317" t="s">
        <v>209</v>
      </c>
      <c r="H336" s="317" t="s">
        <v>2054</v>
      </c>
      <c r="I336" s="316">
        <v>44791</v>
      </c>
      <c r="J336" s="318" t="s">
        <v>251</v>
      </c>
      <c r="K336" s="318" t="s">
        <v>394</v>
      </c>
      <c r="L336" s="318" t="s">
        <v>251</v>
      </c>
      <c r="M336" s="318" t="s">
        <v>2055</v>
      </c>
      <c r="N336" s="318" t="s">
        <v>251</v>
      </c>
      <c r="O336" s="318" t="s">
        <v>2056</v>
      </c>
      <c r="P336" s="316">
        <v>44785</v>
      </c>
      <c r="Q336" s="331">
        <v>2305</v>
      </c>
      <c r="R336" s="317" t="s">
        <v>255</v>
      </c>
      <c r="S336" s="337">
        <v>2279.92</v>
      </c>
      <c r="T336" s="317">
        <v>0</v>
      </c>
      <c r="U336" s="317"/>
      <c r="V336" s="317"/>
      <c r="W336" s="317"/>
      <c r="X336" s="320">
        <v>0</v>
      </c>
      <c r="Y336" s="317"/>
      <c r="Z336" s="317"/>
      <c r="AA336" s="317">
        <v>2279.92</v>
      </c>
      <c r="AB336" s="317"/>
      <c r="AC336" s="317"/>
      <c r="AD336" s="317"/>
      <c r="AE336" s="318" t="s">
        <v>220</v>
      </c>
      <c r="AF336" s="321">
        <v>44762</v>
      </c>
      <c r="AG336" s="322" t="s">
        <v>2057</v>
      </c>
      <c r="AH336" s="322" t="s">
        <v>1440</v>
      </c>
      <c r="AI336" s="322" t="s">
        <v>1441</v>
      </c>
      <c r="AJ336" s="322" t="s">
        <v>2058</v>
      </c>
      <c r="AK336" s="323">
        <v>80950570</v>
      </c>
      <c r="AL336" s="323">
        <v>60940859</v>
      </c>
      <c r="AM336" s="322" t="s">
        <v>1443</v>
      </c>
      <c r="AN336" s="321">
        <v>44764</v>
      </c>
      <c r="AO336" s="321">
        <v>44785</v>
      </c>
      <c r="AP336" s="322" t="s">
        <v>216</v>
      </c>
      <c r="AQ336" s="345">
        <v>2279.92</v>
      </c>
      <c r="AR336" s="322" t="s">
        <v>216</v>
      </c>
    </row>
    <row r="337" spans="1:44" s="303" customFormat="1" ht="15.75" customHeight="1" x14ac:dyDescent="0.25">
      <c r="A337" s="316">
        <v>44838</v>
      </c>
      <c r="B337" s="317" t="s">
        <v>2059</v>
      </c>
      <c r="C337" s="317" t="s">
        <v>2060</v>
      </c>
      <c r="D337" s="317" t="s">
        <v>1488</v>
      </c>
      <c r="E337" s="317" t="s">
        <v>2061</v>
      </c>
      <c r="F337" s="317" t="s">
        <v>2062</v>
      </c>
      <c r="G337" s="317" t="s">
        <v>209</v>
      </c>
      <c r="H337" s="317" t="s">
        <v>2063</v>
      </c>
      <c r="I337" s="316">
        <v>44861</v>
      </c>
      <c r="J337" s="318" t="s">
        <v>229</v>
      </c>
      <c r="K337" s="318" t="s">
        <v>1556</v>
      </c>
      <c r="L337" s="318" t="s">
        <v>231</v>
      </c>
      <c r="M337" s="318" t="s">
        <v>2064</v>
      </c>
      <c r="N337" s="318" t="s">
        <v>216</v>
      </c>
      <c r="O337" s="318" t="s">
        <v>216</v>
      </c>
      <c r="P337" s="316">
        <v>44908</v>
      </c>
      <c r="Q337" s="331">
        <v>2655</v>
      </c>
      <c r="R337" s="317" t="s">
        <v>255</v>
      </c>
      <c r="S337" s="337">
        <v>2854.33</v>
      </c>
      <c r="T337" s="317">
        <v>0</v>
      </c>
      <c r="U337" s="317"/>
      <c r="V337" s="317"/>
      <c r="W337" s="317"/>
      <c r="X337" s="320">
        <v>0</v>
      </c>
      <c r="Y337" s="317"/>
      <c r="Z337" s="317"/>
      <c r="AA337" s="317">
        <v>2854.33</v>
      </c>
      <c r="AB337" s="317"/>
      <c r="AC337" s="317"/>
      <c r="AD337" s="317"/>
      <c r="AE337" s="318" t="s">
        <v>220</v>
      </c>
      <c r="AF337" s="321">
        <v>44873</v>
      </c>
      <c r="AG337" s="322" t="s">
        <v>1493</v>
      </c>
      <c r="AH337" s="322" t="s">
        <v>1440</v>
      </c>
      <c r="AI337" s="322" t="s">
        <v>1494</v>
      </c>
      <c r="AJ337" s="322" t="s">
        <v>1495</v>
      </c>
      <c r="AK337" s="323">
        <v>809650101</v>
      </c>
      <c r="AL337" s="323">
        <v>60955332</v>
      </c>
      <c r="AM337" s="322" t="s">
        <v>1443</v>
      </c>
      <c r="AN337" s="321">
        <v>44886</v>
      </c>
      <c r="AO337" s="321">
        <v>44908</v>
      </c>
      <c r="AP337" s="322" t="s">
        <v>216</v>
      </c>
      <c r="AQ337" s="323">
        <v>2854.33</v>
      </c>
      <c r="AR337" s="322" t="s">
        <v>216</v>
      </c>
    </row>
    <row r="338" spans="1:44" ht="15.75" customHeight="1" x14ac:dyDescent="0.25">
      <c r="A338" s="316">
        <v>44810</v>
      </c>
      <c r="B338" s="317" t="s">
        <v>2065</v>
      </c>
      <c r="C338" s="317" t="s">
        <v>2066</v>
      </c>
      <c r="D338" s="317" t="s">
        <v>206</v>
      </c>
      <c r="E338" s="317" t="s">
        <v>2067</v>
      </c>
      <c r="F338" s="317" t="s">
        <v>2068</v>
      </c>
      <c r="G338" s="317" t="s">
        <v>209</v>
      </c>
      <c r="H338" s="317" t="s">
        <v>2069</v>
      </c>
      <c r="I338" s="316">
        <v>44827</v>
      </c>
      <c r="J338" s="318" t="s">
        <v>229</v>
      </c>
      <c r="K338" s="318" t="s">
        <v>2070</v>
      </c>
      <c r="L338" s="318" t="s">
        <v>216</v>
      </c>
      <c r="M338" s="318" t="s">
        <v>216</v>
      </c>
      <c r="N338" s="318" t="s">
        <v>216</v>
      </c>
      <c r="O338" s="318" t="s">
        <v>216</v>
      </c>
      <c r="P338" s="316">
        <v>44827</v>
      </c>
      <c r="Q338" s="344">
        <v>2400</v>
      </c>
      <c r="R338" s="317" t="s">
        <v>218</v>
      </c>
      <c r="S338" s="337">
        <v>0</v>
      </c>
      <c r="T338" s="317">
        <v>0</v>
      </c>
      <c r="U338" s="317"/>
      <c r="V338" s="317"/>
      <c r="W338" s="317"/>
      <c r="X338" s="320">
        <v>0</v>
      </c>
      <c r="Y338" s="317"/>
      <c r="Z338" s="317"/>
      <c r="AA338" s="317">
        <v>0</v>
      </c>
      <c r="AB338" s="317"/>
      <c r="AC338" s="317"/>
      <c r="AD338" s="317"/>
      <c r="AE338" s="318" t="s">
        <v>220</v>
      </c>
      <c r="AF338" s="321"/>
      <c r="AG338" s="322" t="s">
        <v>2071</v>
      </c>
      <c r="AH338" s="322" t="s">
        <v>216</v>
      </c>
      <c r="AI338" s="322" t="s">
        <v>349</v>
      </c>
      <c r="AJ338" s="322" t="s">
        <v>216</v>
      </c>
      <c r="AK338" s="322" t="s">
        <v>216</v>
      </c>
      <c r="AL338" s="322" t="s">
        <v>216</v>
      </c>
      <c r="AM338" s="322" t="s">
        <v>216</v>
      </c>
      <c r="AN338" s="321"/>
      <c r="AO338" s="321"/>
      <c r="AP338" s="322" t="s">
        <v>216</v>
      </c>
      <c r="AQ338" s="322" t="s">
        <v>216</v>
      </c>
      <c r="AR338" s="322" t="s">
        <v>216</v>
      </c>
    </row>
    <row r="339" spans="1:44" ht="15.75" customHeight="1" x14ac:dyDescent="0.25">
      <c r="A339" s="316">
        <v>44931</v>
      </c>
      <c r="B339" s="317" t="s">
        <v>2072</v>
      </c>
      <c r="C339" s="317" t="s">
        <v>2073</v>
      </c>
      <c r="D339" s="317" t="s">
        <v>1456</v>
      </c>
      <c r="E339" s="317" t="s">
        <v>1457</v>
      </c>
      <c r="F339" s="317" t="s">
        <v>2074</v>
      </c>
      <c r="G339" s="317" t="s">
        <v>209</v>
      </c>
      <c r="H339" s="317" t="s">
        <v>2075</v>
      </c>
      <c r="I339" s="316">
        <v>44944</v>
      </c>
      <c r="J339" s="318" t="s">
        <v>271</v>
      </c>
      <c r="K339" s="318" t="s">
        <v>589</v>
      </c>
      <c r="L339" s="318" t="s">
        <v>216</v>
      </c>
      <c r="M339" s="318" t="s">
        <v>216</v>
      </c>
      <c r="N339" s="318" t="s">
        <v>216</v>
      </c>
      <c r="O339" s="318" t="s">
        <v>216</v>
      </c>
      <c r="P339" s="316">
        <v>44950</v>
      </c>
      <c r="Q339" s="331">
        <v>2000</v>
      </c>
      <c r="R339" s="317" t="s">
        <v>218</v>
      </c>
      <c r="S339" s="337">
        <v>2400</v>
      </c>
      <c r="T339" s="317">
        <v>0</v>
      </c>
      <c r="U339" s="317"/>
      <c r="V339" s="317"/>
      <c r="W339" s="317"/>
      <c r="X339" s="320">
        <v>0</v>
      </c>
      <c r="Y339" s="317"/>
      <c r="Z339" s="317"/>
      <c r="AA339" s="317">
        <v>2400</v>
      </c>
      <c r="AB339" s="317"/>
      <c r="AC339" s="317"/>
      <c r="AD339" s="317"/>
      <c r="AE339" s="318" t="s">
        <v>220</v>
      </c>
      <c r="AF339" s="321">
        <v>44935</v>
      </c>
      <c r="AG339" s="322" t="s">
        <v>2076</v>
      </c>
      <c r="AH339" s="322" t="s">
        <v>1440</v>
      </c>
      <c r="AI339" s="322" t="s">
        <v>1462</v>
      </c>
      <c r="AJ339" s="322" t="s">
        <v>2077</v>
      </c>
      <c r="AK339" s="323">
        <v>80972171</v>
      </c>
      <c r="AL339" s="323">
        <v>60962006</v>
      </c>
      <c r="AM339" s="322" t="s">
        <v>1464</v>
      </c>
      <c r="AN339" s="321">
        <v>44937</v>
      </c>
      <c r="AO339" s="321">
        <v>44950</v>
      </c>
      <c r="AP339" s="322" t="s">
        <v>216</v>
      </c>
      <c r="AQ339" s="323">
        <v>2400</v>
      </c>
      <c r="AR339" s="322" t="s">
        <v>216</v>
      </c>
    </row>
    <row r="340" spans="1:44" ht="15.75" customHeight="1" x14ac:dyDescent="0.25">
      <c r="A340" s="316">
        <v>44796</v>
      </c>
      <c r="B340" s="317" t="s">
        <v>216</v>
      </c>
      <c r="C340" s="317" t="s">
        <v>2078</v>
      </c>
      <c r="D340" s="317" t="s">
        <v>236</v>
      </c>
      <c r="E340" s="317" t="s">
        <v>2079</v>
      </c>
      <c r="F340" s="317" t="s">
        <v>2080</v>
      </c>
      <c r="G340" s="317" t="s">
        <v>209</v>
      </c>
      <c r="H340" s="317" t="s">
        <v>2081</v>
      </c>
      <c r="I340" s="316">
        <v>44810</v>
      </c>
      <c r="J340" s="318" t="s">
        <v>229</v>
      </c>
      <c r="K340" s="318" t="s">
        <v>2082</v>
      </c>
      <c r="L340" s="318" t="s">
        <v>216</v>
      </c>
      <c r="M340" s="318" t="s">
        <v>216</v>
      </c>
      <c r="N340" s="318" t="s">
        <v>216</v>
      </c>
      <c r="O340" s="318" t="s">
        <v>216</v>
      </c>
      <c r="P340" s="316">
        <v>44810</v>
      </c>
      <c r="Q340" s="331">
        <v>3340</v>
      </c>
      <c r="R340" s="317" t="s">
        <v>218</v>
      </c>
      <c r="S340" s="337">
        <v>0</v>
      </c>
      <c r="T340" s="317">
        <v>0</v>
      </c>
      <c r="U340" s="317"/>
      <c r="V340" s="317"/>
      <c r="W340" s="317"/>
      <c r="X340" s="320">
        <v>0</v>
      </c>
      <c r="Y340" s="317"/>
      <c r="Z340" s="317"/>
      <c r="AA340" s="317">
        <v>0</v>
      </c>
      <c r="AB340" s="317"/>
      <c r="AC340" s="317"/>
      <c r="AD340" s="317"/>
      <c r="AE340" s="318" t="s">
        <v>220</v>
      </c>
      <c r="AF340" s="321"/>
      <c r="AG340" s="322" t="s">
        <v>216</v>
      </c>
      <c r="AH340" s="322" t="s">
        <v>216</v>
      </c>
      <c r="AI340" s="322" t="s">
        <v>244</v>
      </c>
      <c r="AJ340" s="322" t="s">
        <v>216</v>
      </c>
      <c r="AK340" s="322" t="s">
        <v>216</v>
      </c>
      <c r="AL340" s="322" t="s">
        <v>216</v>
      </c>
      <c r="AM340" s="322" t="s">
        <v>216</v>
      </c>
      <c r="AN340" s="321"/>
      <c r="AO340" s="321"/>
      <c r="AP340" s="322" t="s">
        <v>216</v>
      </c>
      <c r="AQ340" s="322" t="s">
        <v>216</v>
      </c>
      <c r="AR340" s="322" t="s">
        <v>216</v>
      </c>
    </row>
    <row r="341" spans="1:44" ht="15.75" customHeight="1" x14ac:dyDescent="0.25">
      <c r="A341" s="316">
        <v>44778</v>
      </c>
      <c r="B341" s="317" t="s">
        <v>216</v>
      </c>
      <c r="C341" s="317" t="s">
        <v>2083</v>
      </c>
      <c r="D341" s="317" t="s">
        <v>390</v>
      </c>
      <c r="E341" s="317" t="s">
        <v>2009</v>
      </c>
      <c r="F341" s="317" t="s">
        <v>2010</v>
      </c>
      <c r="G341" s="317" t="s">
        <v>209</v>
      </c>
      <c r="H341" s="317" t="s">
        <v>2084</v>
      </c>
      <c r="I341" s="316">
        <v>44830</v>
      </c>
      <c r="J341" s="318" t="s">
        <v>251</v>
      </c>
      <c r="K341" s="318" t="s">
        <v>343</v>
      </c>
      <c r="L341" s="318" t="s">
        <v>216</v>
      </c>
      <c r="M341" s="318" t="s">
        <v>216</v>
      </c>
      <c r="N341" s="318" t="s">
        <v>216</v>
      </c>
      <c r="O341" s="318" t="s">
        <v>216</v>
      </c>
      <c r="P341" s="316">
        <v>44813</v>
      </c>
      <c r="Q341" s="331">
        <v>2332</v>
      </c>
      <c r="R341" s="317" t="s">
        <v>255</v>
      </c>
      <c r="S341" s="337">
        <v>2294.52</v>
      </c>
      <c r="T341" s="317">
        <v>0</v>
      </c>
      <c r="U341" s="317"/>
      <c r="V341" s="317"/>
      <c r="W341" s="317"/>
      <c r="X341" s="320">
        <v>0</v>
      </c>
      <c r="Y341" s="317"/>
      <c r="Z341" s="317"/>
      <c r="AA341" s="317">
        <v>2294.52</v>
      </c>
      <c r="AB341" s="317"/>
      <c r="AC341" s="317"/>
      <c r="AD341" s="317"/>
      <c r="AE341" s="318" t="s">
        <v>220</v>
      </c>
      <c r="AF341" s="321">
        <v>44788</v>
      </c>
      <c r="AG341" s="322" t="s">
        <v>2085</v>
      </c>
      <c r="AH341" s="322" t="s">
        <v>1440</v>
      </c>
      <c r="AI341" s="322" t="s">
        <v>1441</v>
      </c>
      <c r="AJ341" s="322" t="s">
        <v>2086</v>
      </c>
      <c r="AK341" s="323">
        <v>80954186</v>
      </c>
      <c r="AL341" s="323">
        <v>60944773</v>
      </c>
      <c r="AM341" s="322" t="s">
        <v>1443</v>
      </c>
      <c r="AN341" s="321">
        <v>44796</v>
      </c>
      <c r="AO341" s="321">
        <v>44813</v>
      </c>
      <c r="AP341" s="322" t="s">
        <v>216</v>
      </c>
      <c r="AQ341" s="323">
        <v>2294.52</v>
      </c>
      <c r="AR341" s="322" t="s">
        <v>216</v>
      </c>
    </row>
    <row r="342" spans="1:44" ht="15.75" customHeight="1" x14ac:dyDescent="0.25">
      <c r="A342" s="316">
        <v>44803</v>
      </c>
      <c r="B342" s="317" t="s">
        <v>2087</v>
      </c>
      <c r="C342" s="317" t="s">
        <v>2088</v>
      </c>
      <c r="D342" s="317" t="s">
        <v>1488</v>
      </c>
      <c r="E342" s="317" t="s">
        <v>2089</v>
      </c>
      <c r="F342" s="317" t="s">
        <v>2090</v>
      </c>
      <c r="G342" s="317" t="s">
        <v>209</v>
      </c>
      <c r="H342" s="317" t="s">
        <v>2091</v>
      </c>
      <c r="I342" s="316">
        <v>44824</v>
      </c>
      <c r="J342" s="318" t="s">
        <v>251</v>
      </c>
      <c r="K342" s="318" t="s">
        <v>712</v>
      </c>
      <c r="L342" s="318" t="s">
        <v>216</v>
      </c>
      <c r="M342" s="318" t="s">
        <v>216</v>
      </c>
      <c r="N342" s="318" t="s">
        <v>216</v>
      </c>
      <c r="O342" s="318" t="s">
        <v>216</v>
      </c>
      <c r="P342" s="316">
        <v>44890</v>
      </c>
      <c r="Q342" s="331">
        <v>2655</v>
      </c>
      <c r="R342" s="317" t="s">
        <v>255</v>
      </c>
      <c r="S342" s="337">
        <v>2854.33</v>
      </c>
      <c r="T342" s="317">
        <v>0</v>
      </c>
      <c r="U342" s="317"/>
      <c r="V342" s="317"/>
      <c r="W342" s="317"/>
      <c r="X342" s="320">
        <v>0</v>
      </c>
      <c r="Y342" s="317"/>
      <c r="Z342" s="317"/>
      <c r="AA342" s="317">
        <v>2854.33</v>
      </c>
      <c r="AB342" s="317"/>
      <c r="AC342" s="317"/>
      <c r="AD342" s="317"/>
      <c r="AE342" s="318" t="s">
        <v>220</v>
      </c>
      <c r="AF342" s="321">
        <v>44840</v>
      </c>
      <c r="AG342" s="322" t="s">
        <v>2092</v>
      </c>
      <c r="AH342" s="322" t="s">
        <v>1440</v>
      </c>
      <c r="AI342" s="322" t="s">
        <v>1494</v>
      </c>
      <c r="AJ342" s="322" t="s">
        <v>2093</v>
      </c>
      <c r="AK342" s="323">
        <v>80960437</v>
      </c>
      <c r="AL342" s="323">
        <v>60950534</v>
      </c>
      <c r="AM342" s="322" t="s">
        <v>1443</v>
      </c>
      <c r="AN342" s="321">
        <v>44844</v>
      </c>
      <c r="AO342" s="321">
        <v>44890</v>
      </c>
      <c r="AP342" s="322" t="s">
        <v>216</v>
      </c>
      <c r="AQ342" s="323">
        <v>2845.33</v>
      </c>
      <c r="AR342" s="322" t="s">
        <v>216</v>
      </c>
    </row>
    <row r="343" spans="1:44" ht="15.75" customHeight="1" x14ac:dyDescent="0.25">
      <c r="A343" s="316">
        <v>44941</v>
      </c>
      <c r="B343" s="317" t="s">
        <v>216</v>
      </c>
      <c r="C343" s="317" t="s">
        <v>216</v>
      </c>
      <c r="D343" s="317" t="s">
        <v>236</v>
      </c>
      <c r="E343" s="317" t="s">
        <v>2094</v>
      </c>
      <c r="F343" s="317" t="s">
        <v>269</v>
      </c>
      <c r="G343" s="317" t="s">
        <v>209</v>
      </c>
      <c r="H343" s="317" t="s">
        <v>2095</v>
      </c>
      <c r="I343" s="316"/>
      <c r="J343" s="318" t="s">
        <v>251</v>
      </c>
      <c r="K343" s="318" t="s">
        <v>2096</v>
      </c>
      <c r="L343" s="318" t="s">
        <v>216</v>
      </c>
      <c r="M343" s="318" t="s">
        <v>216</v>
      </c>
      <c r="N343" s="318" t="s">
        <v>216</v>
      </c>
      <c r="O343" s="318" t="s">
        <v>216</v>
      </c>
      <c r="P343" s="316"/>
      <c r="Q343" s="317" t="s">
        <v>216</v>
      </c>
      <c r="R343" s="317" t="s">
        <v>216</v>
      </c>
      <c r="S343" s="337">
        <v>0</v>
      </c>
      <c r="T343" s="317">
        <v>0</v>
      </c>
      <c r="U343" s="317"/>
      <c r="V343" s="317"/>
      <c r="W343" s="317"/>
      <c r="X343" s="320">
        <v>0</v>
      </c>
      <c r="Y343" s="317"/>
      <c r="Z343" s="317"/>
      <c r="AA343" s="317">
        <v>0</v>
      </c>
      <c r="AB343" s="317"/>
      <c r="AC343" s="317"/>
      <c r="AD343" s="317"/>
      <c r="AE343" s="318" t="s">
        <v>220</v>
      </c>
      <c r="AF343" s="321"/>
      <c r="AG343" s="322" t="s">
        <v>216</v>
      </c>
      <c r="AH343" s="322" t="s">
        <v>216</v>
      </c>
      <c r="AI343" s="322" t="s">
        <v>216</v>
      </c>
      <c r="AJ343" s="322" t="s">
        <v>216</v>
      </c>
      <c r="AK343" s="322" t="s">
        <v>216</v>
      </c>
      <c r="AL343" s="322" t="s">
        <v>216</v>
      </c>
      <c r="AM343" s="322" t="s">
        <v>216</v>
      </c>
      <c r="AN343" s="321"/>
      <c r="AO343" s="321"/>
      <c r="AP343" s="322" t="s">
        <v>216</v>
      </c>
      <c r="AQ343" s="322" t="s">
        <v>216</v>
      </c>
      <c r="AR343" s="322" t="s">
        <v>216</v>
      </c>
    </row>
    <row r="344" spans="1:44" s="313" customFormat="1" ht="15.75" customHeight="1" x14ac:dyDescent="0.25">
      <c r="A344" s="316">
        <v>45008</v>
      </c>
      <c r="B344" s="317" t="s">
        <v>216</v>
      </c>
      <c r="C344" s="317" t="s">
        <v>2097</v>
      </c>
      <c r="D344" s="317" t="s">
        <v>2098</v>
      </c>
      <c r="E344" s="317" t="s">
        <v>2099</v>
      </c>
      <c r="F344" s="317" t="s">
        <v>2100</v>
      </c>
      <c r="G344" s="317" t="s">
        <v>209</v>
      </c>
      <c r="H344" s="317" t="s">
        <v>2101</v>
      </c>
      <c r="I344" s="316">
        <v>45029</v>
      </c>
      <c r="J344" s="318" t="s">
        <v>229</v>
      </c>
      <c r="K344" s="318" t="s">
        <v>2102</v>
      </c>
      <c r="L344" s="318" t="s">
        <v>216</v>
      </c>
      <c r="M344" s="318" t="s">
        <v>216</v>
      </c>
      <c r="N344" s="318" t="s">
        <v>216</v>
      </c>
      <c r="O344" s="318" t="s">
        <v>216</v>
      </c>
      <c r="P344" s="316">
        <v>45051</v>
      </c>
      <c r="Q344" s="331">
        <v>2640</v>
      </c>
      <c r="R344" s="317" t="s">
        <v>218</v>
      </c>
      <c r="S344" s="337">
        <v>3168</v>
      </c>
      <c r="T344" s="317">
        <v>0</v>
      </c>
      <c r="U344" s="317"/>
      <c r="V344" s="317"/>
      <c r="W344" s="317"/>
      <c r="X344" s="320">
        <v>0</v>
      </c>
      <c r="Y344" s="317"/>
      <c r="Z344" s="317"/>
      <c r="AA344" s="317">
        <v>3168</v>
      </c>
      <c r="AB344" s="317"/>
      <c r="AC344" s="317"/>
      <c r="AD344" s="317"/>
      <c r="AE344" s="318" t="s">
        <v>220</v>
      </c>
      <c r="AF344" s="321">
        <v>45028</v>
      </c>
      <c r="AG344" s="322" t="s">
        <v>2103</v>
      </c>
      <c r="AH344" s="322" t="s">
        <v>1440</v>
      </c>
      <c r="AI344" s="322" t="s">
        <v>1481</v>
      </c>
      <c r="AJ344" s="322" t="s">
        <v>2104</v>
      </c>
      <c r="AK344" s="323">
        <v>80987637</v>
      </c>
      <c r="AL344" s="323">
        <v>60977235</v>
      </c>
      <c r="AM344" s="322" t="s">
        <v>1443</v>
      </c>
      <c r="AN344" s="321">
        <v>45043</v>
      </c>
      <c r="AO344" s="321">
        <v>45051</v>
      </c>
      <c r="AP344" s="322" t="s">
        <v>216</v>
      </c>
      <c r="AQ344" s="323">
        <v>3168</v>
      </c>
      <c r="AR344" s="322" t="s">
        <v>216</v>
      </c>
    </row>
    <row r="345" spans="1:44" ht="15.75" customHeight="1" x14ac:dyDescent="0.25">
      <c r="A345" s="316">
        <v>44796</v>
      </c>
      <c r="B345" s="317" t="s">
        <v>2105</v>
      </c>
      <c r="C345" s="317" t="s">
        <v>2106</v>
      </c>
      <c r="D345" s="317" t="s">
        <v>1476</v>
      </c>
      <c r="E345" s="317" t="s">
        <v>1477</v>
      </c>
      <c r="F345" s="317" t="s">
        <v>1478</v>
      </c>
      <c r="G345" s="317" t="s">
        <v>209</v>
      </c>
      <c r="H345" s="317" t="s">
        <v>2107</v>
      </c>
      <c r="I345" s="316">
        <v>44827</v>
      </c>
      <c r="J345" s="318" t="s">
        <v>213</v>
      </c>
      <c r="K345" s="318" t="s">
        <v>913</v>
      </c>
      <c r="L345" s="318" t="s">
        <v>213</v>
      </c>
      <c r="M345" s="318" t="s">
        <v>2108</v>
      </c>
      <c r="N345" s="318" t="s">
        <v>216</v>
      </c>
      <c r="O345" s="318" t="s">
        <v>216</v>
      </c>
      <c r="P345" s="316">
        <v>44839</v>
      </c>
      <c r="Q345" s="331">
        <v>1740</v>
      </c>
      <c r="R345" s="317" t="s">
        <v>218</v>
      </c>
      <c r="S345" s="337">
        <v>2088</v>
      </c>
      <c r="T345" s="317">
        <v>0</v>
      </c>
      <c r="U345" s="317"/>
      <c r="V345" s="317"/>
      <c r="W345" s="317"/>
      <c r="X345" s="320">
        <v>0</v>
      </c>
      <c r="Y345" s="317"/>
      <c r="Z345" s="317"/>
      <c r="AA345" s="317">
        <v>2088</v>
      </c>
      <c r="AB345" s="317"/>
      <c r="AC345" s="317"/>
      <c r="AD345" s="317"/>
      <c r="AE345" s="318" t="s">
        <v>220</v>
      </c>
      <c r="AF345" s="321">
        <v>44816</v>
      </c>
      <c r="AG345" s="322" t="s">
        <v>2109</v>
      </c>
      <c r="AH345" s="322" t="s">
        <v>1440</v>
      </c>
      <c r="AI345" s="322" t="s">
        <v>1659</v>
      </c>
      <c r="AJ345" s="322" t="s">
        <v>1588</v>
      </c>
      <c r="AK345" s="323">
        <v>80957375</v>
      </c>
      <c r="AL345" s="323">
        <v>60947515</v>
      </c>
      <c r="AM345" s="322" t="s">
        <v>1464</v>
      </c>
      <c r="AN345" s="321">
        <v>44818</v>
      </c>
      <c r="AO345" s="321">
        <v>44839</v>
      </c>
      <c r="AP345" s="322" t="s">
        <v>216</v>
      </c>
      <c r="AQ345" s="323">
        <v>2088</v>
      </c>
      <c r="AR345" s="322" t="s">
        <v>216</v>
      </c>
    </row>
    <row r="346" spans="1:44" ht="15.75" customHeight="1" x14ac:dyDescent="0.25">
      <c r="A346" s="316">
        <v>45014</v>
      </c>
      <c r="B346" s="317" t="s">
        <v>216</v>
      </c>
      <c r="C346" s="317" t="s">
        <v>2110</v>
      </c>
      <c r="D346" s="317" t="s">
        <v>274</v>
      </c>
      <c r="E346" s="317" t="s">
        <v>2111</v>
      </c>
      <c r="F346" s="317" t="s">
        <v>2112</v>
      </c>
      <c r="G346" s="317" t="s">
        <v>209</v>
      </c>
      <c r="H346" s="317" t="s">
        <v>2113</v>
      </c>
      <c r="I346" s="316">
        <v>45062</v>
      </c>
      <c r="J346" s="318" t="s">
        <v>271</v>
      </c>
      <c r="K346" s="318" t="s">
        <v>589</v>
      </c>
      <c r="L346" s="318" t="s">
        <v>240</v>
      </c>
      <c r="M346" s="318" t="s">
        <v>1586</v>
      </c>
      <c r="N346" s="318" t="s">
        <v>216</v>
      </c>
      <c r="O346" s="318" t="s">
        <v>216</v>
      </c>
      <c r="P346" s="316"/>
      <c r="Q346" s="343">
        <v>2428</v>
      </c>
      <c r="R346" s="317" t="s">
        <v>407</v>
      </c>
      <c r="S346" s="337">
        <v>0</v>
      </c>
      <c r="T346" s="317">
        <v>0</v>
      </c>
      <c r="U346" s="317"/>
      <c r="V346" s="317"/>
      <c r="W346" s="317"/>
      <c r="X346" s="320">
        <v>0</v>
      </c>
      <c r="Y346" s="317"/>
      <c r="Z346" s="317"/>
      <c r="AA346" s="317">
        <v>0</v>
      </c>
      <c r="AB346" s="317"/>
      <c r="AC346" s="317"/>
      <c r="AD346" s="317"/>
      <c r="AE346" s="318" t="s">
        <v>220</v>
      </c>
      <c r="AF346" s="321"/>
      <c r="AG346" s="322" t="s">
        <v>216</v>
      </c>
      <c r="AH346" s="322" t="s">
        <v>216</v>
      </c>
      <c r="AI346" s="322" t="s">
        <v>614</v>
      </c>
      <c r="AJ346" s="322" t="s">
        <v>216</v>
      </c>
      <c r="AK346" s="322" t="s">
        <v>216</v>
      </c>
      <c r="AL346" s="322" t="s">
        <v>216</v>
      </c>
      <c r="AM346" s="322" t="s">
        <v>216</v>
      </c>
      <c r="AN346" s="321"/>
      <c r="AO346" s="321"/>
      <c r="AP346" s="322" t="s">
        <v>216</v>
      </c>
      <c r="AQ346" s="322" t="s">
        <v>216</v>
      </c>
      <c r="AR346" s="322" t="s">
        <v>216</v>
      </c>
    </row>
    <row r="347" spans="1:44" s="303" customFormat="1" ht="15.75" customHeight="1" x14ac:dyDescent="0.25">
      <c r="A347" s="316">
        <v>44798</v>
      </c>
      <c r="B347" s="317" t="s">
        <v>216</v>
      </c>
      <c r="C347" s="317" t="s">
        <v>2114</v>
      </c>
      <c r="D347" s="317" t="s">
        <v>1488</v>
      </c>
      <c r="E347" s="317" t="s">
        <v>1675</v>
      </c>
      <c r="F347" s="317" t="s">
        <v>1676</v>
      </c>
      <c r="G347" s="317" t="s">
        <v>209</v>
      </c>
      <c r="H347" s="317" t="s">
        <v>2115</v>
      </c>
      <c r="I347" s="316">
        <v>44824</v>
      </c>
      <c r="J347" s="318" t="s">
        <v>240</v>
      </c>
      <c r="K347" s="318" t="s">
        <v>2116</v>
      </c>
      <c r="L347" s="318" t="s">
        <v>216</v>
      </c>
      <c r="M347" s="318" t="s">
        <v>216</v>
      </c>
      <c r="N347" s="318" t="s">
        <v>216</v>
      </c>
      <c r="O347" s="318" t="s">
        <v>216</v>
      </c>
      <c r="P347" s="316">
        <v>44787</v>
      </c>
      <c r="Q347" s="331">
        <v>2655</v>
      </c>
      <c r="R347" s="317" t="s">
        <v>218</v>
      </c>
      <c r="S347" s="337">
        <v>2752.95</v>
      </c>
      <c r="T347" s="317">
        <v>0</v>
      </c>
      <c r="U347" s="317"/>
      <c r="V347" s="317"/>
      <c r="W347" s="317"/>
      <c r="X347" s="320">
        <v>0</v>
      </c>
      <c r="Y347" s="317"/>
      <c r="Z347" s="317"/>
      <c r="AA347" s="317">
        <v>2752.95</v>
      </c>
      <c r="AB347" s="317"/>
      <c r="AC347" s="317"/>
      <c r="AD347" s="317"/>
      <c r="AE347" s="318" t="s">
        <v>220</v>
      </c>
      <c r="AF347" s="321">
        <v>44816</v>
      </c>
      <c r="AG347" s="322" t="s">
        <v>1673</v>
      </c>
      <c r="AH347" s="322" t="s">
        <v>1440</v>
      </c>
      <c r="AI347" s="322" t="s">
        <v>1494</v>
      </c>
      <c r="AJ347" s="322" t="s">
        <v>1588</v>
      </c>
      <c r="AK347" s="323">
        <v>80957443</v>
      </c>
      <c r="AL347" s="323">
        <v>60947873</v>
      </c>
      <c r="AM347" s="322" t="s">
        <v>1443</v>
      </c>
      <c r="AN347" s="321">
        <v>44824</v>
      </c>
      <c r="AO347" s="321">
        <v>44848</v>
      </c>
      <c r="AP347" s="322" t="s">
        <v>216</v>
      </c>
      <c r="AQ347" s="323">
        <v>2752.95</v>
      </c>
      <c r="AR347" s="322" t="s">
        <v>216</v>
      </c>
    </row>
    <row r="348" spans="1:44" ht="15.75" customHeight="1" x14ac:dyDescent="0.25">
      <c r="A348" s="316">
        <v>44781</v>
      </c>
      <c r="B348" s="317" t="s">
        <v>2117</v>
      </c>
      <c r="C348" s="317" t="s">
        <v>2118</v>
      </c>
      <c r="D348" s="317" t="s">
        <v>1476</v>
      </c>
      <c r="E348" s="317" t="s">
        <v>1477</v>
      </c>
      <c r="F348" s="317" t="s">
        <v>1478</v>
      </c>
      <c r="G348" s="317" t="s">
        <v>209</v>
      </c>
      <c r="H348" s="317" t="s">
        <v>2119</v>
      </c>
      <c r="I348" s="316">
        <v>44790</v>
      </c>
      <c r="J348" s="318" t="s">
        <v>251</v>
      </c>
      <c r="K348" s="318" t="s">
        <v>1893</v>
      </c>
      <c r="L348" s="318" t="s">
        <v>216</v>
      </c>
      <c r="M348" s="318" t="s">
        <v>216</v>
      </c>
      <c r="N348" s="318" t="s">
        <v>216</v>
      </c>
      <c r="O348" s="318" t="s">
        <v>216</v>
      </c>
      <c r="P348" s="316">
        <v>44991</v>
      </c>
      <c r="Q348" s="331">
        <v>1740</v>
      </c>
      <c r="R348" s="317" t="s">
        <v>218</v>
      </c>
      <c r="S348" s="337">
        <v>2088</v>
      </c>
      <c r="T348" s="317">
        <v>0</v>
      </c>
      <c r="U348" s="317"/>
      <c r="V348" s="317"/>
      <c r="W348" s="317"/>
      <c r="X348" s="320">
        <v>0</v>
      </c>
      <c r="Y348" s="317"/>
      <c r="Z348" s="317"/>
      <c r="AA348" s="317">
        <v>2088</v>
      </c>
      <c r="AB348" s="317"/>
      <c r="AC348" s="317"/>
      <c r="AD348" s="317"/>
      <c r="AE348" s="318" t="s">
        <v>220</v>
      </c>
      <c r="AF348" s="321">
        <v>44978</v>
      </c>
      <c r="AG348" s="322" t="s">
        <v>2120</v>
      </c>
      <c r="AH348" s="322" t="s">
        <v>1440</v>
      </c>
      <c r="AI348" s="322" t="s">
        <v>1481</v>
      </c>
      <c r="AJ348" s="322" t="s">
        <v>2121</v>
      </c>
      <c r="AK348" s="323">
        <v>80978903</v>
      </c>
      <c r="AL348" s="323">
        <v>60968193</v>
      </c>
      <c r="AM348" s="322" t="s">
        <v>1464</v>
      </c>
      <c r="AN348" s="321">
        <v>44980</v>
      </c>
      <c r="AO348" s="321">
        <v>44991</v>
      </c>
      <c r="AP348" s="322" t="s">
        <v>216</v>
      </c>
      <c r="AQ348" s="323">
        <v>2088</v>
      </c>
      <c r="AR348" s="322" t="s">
        <v>216</v>
      </c>
    </row>
    <row r="349" spans="1:44" ht="15.75" customHeight="1" x14ac:dyDescent="0.25">
      <c r="A349" s="316">
        <v>44849</v>
      </c>
      <c r="B349" s="317" t="s">
        <v>2122</v>
      </c>
      <c r="C349" s="317" t="s">
        <v>2123</v>
      </c>
      <c r="D349" s="317" t="s">
        <v>236</v>
      </c>
      <c r="E349" s="317" t="s">
        <v>2124</v>
      </c>
      <c r="F349" s="317" t="s">
        <v>2125</v>
      </c>
      <c r="G349" s="317" t="s">
        <v>209</v>
      </c>
      <c r="H349" s="317" t="s">
        <v>2126</v>
      </c>
      <c r="I349" s="316">
        <v>44855</v>
      </c>
      <c r="J349" s="318" t="s">
        <v>229</v>
      </c>
      <c r="K349" s="318" t="s">
        <v>1880</v>
      </c>
      <c r="L349" s="318" t="s">
        <v>216</v>
      </c>
      <c r="M349" s="318" t="s">
        <v>216</v>
      </c>
      <c r="N349" s="318" t="s">
        <v>216</v>
      </c>
      <c r="O349" s="318" t="s">
        <v>216</v>
      </c>
      <c r="P349" s="316">
        <v>44888</v>
      </c>
      <c r="Q349" s="343">
        <v>1666</v>
      </c>
      <c r="R349" s="317" t="s">
        <v>218</v>
      </c>
      <c r="S349" s="337">
        <v>1999.2</v>
      </c>
      <c r="T349" s="317">
        <v>0</v>
      </c>
      <c r="U349" s="317"/>
      <c r="V349" s="317"/>
      <c r="W349" s="317"/>
      <c r="X349" s="320">
        <v>0</v>
      </c>
      <c r="Y349" s="317"/>
      <c r="Z349" s="317"/>
      <c r="AA349" s="317">
        <v>1999.2</v>
      </c>
      <c r="AB349" s="317"/>
      <c r="AC349" s="317"/>
      <c r="AD349" s="317"/>
      <c r="AE349" s="318" t="s">
        <v>220</v>
      </c>
      <c r="AF349" s="321">
        <v>44859</v>
      </c>
      <c r="AG349" s="322" t="s">
        <v>2127</v>
      </c>
      <c r="AH349" s="322" t="s">
        <v>1440</v>
      </c>
      <c r="AI349" s="322" t="s">
        <v>1452</v>
      </c>
      <c r="AJ349" s="322" t="s">
        <v>2128</v>
      </c>
      <c r="AK349" s="323">
        <v>80963102</v>
      </c>
      <c r="AL349" s="323">
        <v>60953052</v>
      </c>
      <c r="AM349" s="322" t="s">
        <v>1443</v>
      </c>
      <c r="AN349" s="321">
        <v>44861</v>
      </c>
      <c r="AO349" s="321">
        <v>44888</v>
      </c>
      <c r="AP349" s="322" t="s">
        <v>216</v>
      </c>
      <c r="AQ349" s="323">
        <v>1999.2</v>
      </c>
      <c r="AR349" s="322" t="s">
        <v>216</v>
      </c>
    </row>
    <row r="350" spans="1:44" ht="15.75" customHeight="1" x14ac:dyDescent="0.25">
      <c r="A350" s="316">
        <v>44764</v>
      </c>
      <c r="B350" s="317" t="s">
        <v>216</v>
      </c>
      <c r="C350" s="317" t="s">
        <v>2129</v>
      </c>
      <c r="D350" s="317" t="s">
        <v>390</v>
      </c>
      <c r="E350" s="317" t="s">
        <v>2130</v>
      </c>
      <c r="F350" s="317" t="s">
        <v>2131</v>
      </c>
      <c r="G350" s="317" t="s">
        <v>209</v>
      </c>
      <c r="H350" s="317" t="s">
        <v>2132</v>
      </c>
      <c r="I350" s="316"/>
      <c r="J350" s="318" t="s">
        <v>240</v>
      </c>
      <c r="K350" s="318" t="s">
        <v>1153</v>
      </c>
      <c r="L350" s="318" t="s">
        <v>240</v>
      </c>
      <c r="M350" s="318" t="s">
        <v>1152</v>
      </c>
      <c r="N350" s="318" t="s">
        <v>216</v>
      </c>
      <c r="O350" s="318" t="s">
        <v>216</v>
      </c>
      <c r="P350" s="316"/>
      <c r="Q350" s="317">
        <v>1407</v>
      </c>
      <c r="R350" s="317" t="s">
        <v>255</v>
      </c>
      <c r="S350" s="337">
        <v>0</v>
      </c>
      <c r="T350" s="317">
        <v>0</v>
      </c>
      <c r="U350" s="317"/>
      <c r="V350" s="317"/>
      <c r="W350" s="317"/>
      <c r="X350" s="320">
        <v>0</v>
      </c>
      <c r="Y350" s="317"/>
      <c r="Z350" s="317"/>
      <c r="AA350" s="317">
        <v>0</v>
      </c>
      <c r="AB350" s="317"/>
      <c r="AC350" s="317"/>
      <c r="AD350" s="317"/>
      <c r="AE350" s="318" t="s">
        <v>220</v>
      </c>
      <c r="AF350" s="321"/>
      <c r="AG350" s="322" t="s">
        <v>216</v>
      </c>
      <c r="AH350" s="322" t="s">
        <v>216</v>
      </c>
      <c r="AI350" s="322" t="s">
        <v>395</v>
      </c>
      <c r="AJ350" s="322" t="s">
        <v>216</v>
      </c>
      <c r="AK350" s="322" t="s">
        <v>216</v>
      </c>
      <c r="AL350" s="322" t="s">
        <v>216</v>
      </c>
      <c r="AM350" s="322" t="s">
        <v>216</v>
      </c>
      <c r="AN350" s="321"/>
      <c r="AO350" s="321"/>
      <c r="AP350" s="322" t="s">
        <v>216</v>
      </c>
      <c r="AQ350" s="322" t="s">
        <v>216</v>
      </c>
      <c r="AR350" s="322" t="s">
        <v>216</v>
      </c>
    </row>
    <row r="351" spans="1:44" ht="15.75" customHeight="1" x14ac:dyDescent="0.25">
      <c r="A351" s="316">
        <v>44846</v>
      </c>
      <c r="B351" s="317" t="s">
        <v>216</v>
      </c>
      <c r="C351" s="317" t="s">
        <v>2133</v>
      </c>
      <c r="D351" s="317" t="s">
        <v>1531</v>
      </c>
      <c r="E351" s="317" t="s">
        <v>2134</v>
      </c>
      <c r="F351" s="317" t="s">
        <v>2135</v>
      </c>
      <c r="G351" s="317" t="s">
        <v>209</v>
      </c>
      <c r="H351" s="317" t="s">
        <v>2136</v>
      </c>
      <c r="I351" s="316">
        <v>44850</v>
      </c>
      <c r="J351" s="318" t="s">
        <v>251</v>
      </c>
      <c r="K351" s="318" t="s">
        <v>934</v>
      </c>
      <c r="L351" s="318" t="s">
        <v>216</v>
      </c>
      <c r="M351" s="318" t="s">
        <v>216</v>
      </c>
      <c r="N351" s="318" t="s">
        <v>216</v>
      </c>
      <c r="O351" s="318" t="s">
        <v>216</v>
      </c>
      <c r="P351" s="316">
        <v>44890</v>
      </c>
      <c r="Q351" s="331">
        <v>544.77</v>
      </c>
      <c r="R351" s="317" t="s">
        <v>218</v>
      </c>
      <c r="S351" s="337">
        <v>653.72</v>
      </c>
      <c r="T351" s="317">
        <v>0</v>
      </c>
      <c r="U351" s="317"/>
      <c r="V351" s="317"/>
      <c r="W351" s="317"/>
      <c r="X351" s="320">
        <v>0</v>
      </c>
      <c r="Y351" s="317"/>
      <c r="Z351" s="317"/>
      <c r="AA351" s="317">
        <v>653.72</v>
      </c>
      <c r="AB351" s="317"/>
      <c r="AC351" s="317"/>
      <c r="AD351" s="317"/>
      <c r="AE351" s="318" t="s">
        <v>220</v>
      </c>
      <c r="AF351" s="321">
        <v>44861</v>
      </c>
      <c r="AG351" s="322" t="s">
        <v>2137</v>
      </c>
      <c r="AH351" s="322" t="s">
        <v>1440</v>
      </c>
      <c r="AI351" s="322" t="s">
        <v>1537</v>
      </c>
      <c r="AJ351" s="322" t="s">
        <v>2138</v>
      </c>
      <c r="AK351" s="323">
        <v>80963487</v>
      </c>
      <c r="AL351" s="323">
        <v>60953304</v>
      </c>
      <c r="AM351" s="322" t="s">
        <v>1443</v>
      </c>
      <c r="AN351" s="321">
        <v>44861</v>
      </c>
      <c r="AO351" s="321">
        <v>44890</v>
      </c>
      <c r="AP351" s="322" t="s">
        <v>216</v>
      </c>
      <c r="AQ351" s="323">
        <v>653.72</v>
      </c>
      <c r="AR351" s="322" t="s">
        <v>216</v>
      </c>
    </row>
    <row r="352" spans="1:44" ht="15.75" customHeight="1" x14ac:dyDescent="0.25">
      <c r="A352" s="316">
        <v>45002</v>
      </c>
      <c r="B352" s="317" t="s">
        <v>2139</v>
      </c>
      <c r="C352" s="317" t="s">
        <v>2140</v>
      </c>
      <c r="D352" s="317" t="s">
        <v>1476</v>
      </c>
      <c r="E352" s="317" t="s">
        <v>2141</v>
      </c>
      <c r="F352" s="317" t="s">
        <v>2142</v>
      </c>
      <c r="G352" s="317" t="s">
        <v>209</v>
      </c>
      <c r="H352" s="317" t="s">
        <v>2143</v>
      </c>
      <c r="I352" s="316">
        <v>45033</v>
      </c>
      <c r="J352" s="318" t="s">
        <v>240</v>
      </c>
      <c r="K352" s="318" t="s">
        <v>1414</v>
      </c>
      <c r="L352" s="318" t="s">
        <v>213</v>
      </c>
      <c r="M352" s="318" t="s">
        <v>1414</v>
      </c>
      <c r="N352" s="318" t="s">
        <v>216</v>
      </c>
      <c r="O352" s="318" t="s">
        <v>216</v>
      </c>
      <c r="P352" s="316">
        <v>45042</v>
      </c>
      <c r="Q352" s="331">
        <v>4590</v>
      </c>
      <c r="R352" s="317" t="s">
        <v>218</v>
      </c>
      <c r="S352" s="337">
        <v>5508</v>
      </c>
      <c r="T352" s="317">
        <v>0</v>
      </c>
      <c r="U352" s="317"/>
      <c r="V352" s="317"/>
      <c r="W352" s="317"/>
      <c r="X352" s="320">
        <v>0</v>
      </c>
      <c r="Y352" s="317"/>
      <c r="Z352" s="317"/>
      <c r="AA352" s="317">
        <v>5508</v>
      </c>
      <c r="AB352" s="317"/>
      <c r="AC352" s="317"/>
      <c r="AD352" s="317"/>
      <c r="AE352" s="318" t="s">
        <v>220</v>
      </c>
      <c r="AF352" s="321">
        <v>45016</v>
      </c>
      <c r="AG352" s="322" t="s">
        <v>2144</v>
      </c>
      <c r="AH352" s="322" t="s">
        <v>1440</v>
      </c>
      <c r="AI352" s="322" t="s">
        <v>1481</v>
      </c>
      <c r="AJ352" s="322" t="s">
        <v>2145</v>
      </c>
      <c r="AK352" s="323">
        <v>80987317</v>
      </c>
      <c r="AL352" s="323">
        <v>60976400</v>
      </c>
      <c r="AM352" s="322" t="s">
        <v>1443</v>
      </c>
      <c r="AN352" s="321">
        <v>45036</v>
      </c>
      <c r="AO352" s="321">
        <v>45042</v>
      </c>
      <c r="AP352" s="322" t="s">
        <v>216</v>
      </c>
      <c r="AQ352" s="345">
        <v>5508</v>
      </c>
      <c r="AR352" s="322" t="s">
        <v>216</v>
      </c>
    </row>
    <row r="353" spans="1:44" ht="15.75" customHeight="1" x14ac:dyDescent="0.25">
      <c r="A353" s="316">
        <v>44900</v>
      </c>
      <c r="B353" s="317" t="s">
        <v>216</v>
      </c>
      <c r="C353" s="317" t="s">
        <v>2146</v>
      </c>
      <c r="D353" s="317" t="s">
        <v>425</v>
      </c>
      <c r="E353" s="317" t="s">
        <v>639</v>
      </c>
      <c r="F353" s="317" t="s">
        <v>640</v>
      </c>
      <c r="G353" s="317" t="s">
        <v>209</v>
      </c>
      <c r="H353" s="317" t="s">
        <v>2147</v>
      </c>
      <c r="I353" s="316">
        <v>44931</v>
      </c>
      <c r="J353" s="318" t="s">
        <v>251</v>
      </c>
      <c r="K353" s="318" t="s">
        <v>2148</v>
      </c>
      <c r="L353" s="318" t="s">
        <v>251</v>
      </c>
      <c r="M353" s="318" t="s">
        <v>2012</v>
      </c>
      <c r="N353" s="318" t="s">
        <v>251</v>
      </c>
      <c r="O353" s="318" t="s">
        <v>2149</v>
      </c>
      <c r="P353" s="316">
        <v>44915</v>
      </c>
      <c r="Q353" s="343">
        <v>1935</v>
      </c>
      <c r="R353" s="317" t="s">
        <v>255</v>
      </c>
      <c r="S353" s="337">
        <v>0</v>
      </c>
      <c r="T353" s="317">
        <v>0</v>
      </c>
      <c r="U353" s="317"/>
      <c r="V353" s="317"/>
      <c r="W353" s="317"/>
      <c r="X353" s="320">
        <v>0</v>
      </c>
      <c r="Y353" s="317"/>
      <c r="Z353" s="317"/>
      <c r="AA353" s="317">
        <v>0</v>
      </c>
      <c r="AB353" s="317"/>
      <c r="AC353" s="317"/>
      <c r="AD353" s="317"/>
      <c r="AE353" s="318" t="s">
        <v>220</v>
      </c>
      <c r="AF353" s="321"/>
      <c r="AG353" s="322" t="s">
        <v>216</v>
      </c>
      <c r="AH353" s="322" t="s">
        <v>216</v>
      </c>
      <c r="AI353" s="322" t="s">
        <v>1215</v>
      </c>
      <c r="AJ353" s="322" t="s">
        <v>216</v>
      </c>
      <c r="AK353" s="322" t="s">
        <v>216</v>
      </c>
      <c r="AL353" s="322" t="s">
        <v>216</v>
      </c>
      <c r="AM353" s="322" t="s">
        <v>216</v>
      </c>
      <c r="AN353" s="321"/>
      <c r="AO353" s="321"/>
      <c r="AP353" s="322" t="s">
        <v>216</v>
      </c>
      <c r="AQ353" s="322" t="s">
        <v>216</v>
      </c>
      <c r="AR353" s="322" t="s">
        <v>216</v>
      </c>
    </row>
    <row r="354" spans="1:44" ht="15.75" customHeight="1" x14ac:dyDescent="0.25">
      <c r="A354" s="316">
        <v>44790</v>
      </c>
      <c r="B354" s="317" t="s">
        <v>216</v>
      </c>
      <c r="C354" s="317" t="s">
        <v>2150</v>
      </c>
      <c r="D354" s="317" t="s">
        <v>455</v>
      </c>
      <c r="E354" s="317" t="s">
        <v>2151</v>
      </c>
      <c r="F354" s="317" t="s">
        <v>2152</v>
      </c>
      <c r="G354" s="317" t="s">
        <v>209</v>
      </c>
      <c r="H354" s="317" t="s">
        <v>2153</v>
      </c>
      <c r="I354" s="316">
        <v>44805</v>
      </c>
      <c r="J354" s="318" t="s">
        <v>251</v>
      </c>
      <c r="K354" s="318" t="s">
        <v>560</v>
      </c>
      <c r="L354" s="318" t="s">
        <v>216</v>
      </c>
      <c r="M354" s="318" t="s">
        <v>216</v>
      </c>
      <c r="N354" s="318" t="s">
        <v>216</v>
      </c>
      <c r="O354" s="318" t="s">
        <v>216</v>
      </c>
      <c r="P354" s="316">
        <v>44820</v>
      </c>
      <c r="Q354" s="331">
        <v>900</v>
      </c>
      <c r="R354" s="317" t="s">
        <v>255</v>
      </c>
      <c r="S354" s="337">
        <v>885.54</v>
      </c>
      <c r="T354" s="317">
        <v>0</v>
      </c>
      <c r="U354" s="317"/>
      <c r="V354" s="317"/>
      <c r="W354" s="317"/>
      <c r="X354" s="320">
        <v>0</v>
      </c>
      <c r="Y354" s="317"/>
      <c r="Z354" s="317"/>
      <c r="AA354" s="317">
        <v>885.54</v>
      </c>
      <c r="AB354" s="317"/>
      <c r="AC354" s="317"/>
      <c r="AD354" s="317"/>
      <c r="AE354" s="318" t="s">
        <v>220</v>
      </c>
      <c r="AF354" s="321">
        <v>44792</v>
      </c>
      <c r="AG354" s="322" t="s">
        <v>2154</v>
      </c>
      <c r="AH354" s="322" t="s">
        <v>1440</v>
      </c>
      <c r="AI354" s="322" t="s">
        <v>1518</v>
      </c>
      <c r="AJ354" s="322" t="s">
        <v>2155</v>
      </c>
      <c r="AK354" s="323">
        <v>80954761</v>
      </c>
      <c r="AL354" s="323">
        <v>60944763</v>
      </c>
      <c r="AM354" s="322" t="s">
        <v>1443</v>
      </c>
      <c r="AN354" s="321">
        <v>44797</v>
      </c>
      <c r="AO354" s="321">
        <v>44820</v>
      </c>
      <c r="AP354" s="322" t="s">
        <v>216</v>
      </c>
      <c r="AQ354" s="323">
        <v>885.54</v>
      </c>
      <c r="AR354" s="322" t="s">
        <v>216</v>
      </c>
    </row>
    <row r="355" spans="1:44" ht="15.75" customHeight="1" x14ac:dyDescent="0.25">
      <c r="A355" s="316">
        <v>44679</v>
      </c>
      <c r="B355" s="317" t="s">
        <v>216</v>
      </c>
      <c r="C355" s="317" t="s">
        <v>2156</v>
      </c>
      <c r="D355" s="317" t="s">
        <v>1842</v>
      </c>
      <c r="E355" s="317" t="s">
        <v>2157</v>
      </c>
      <c r="F355" s="317" t="s">
        <v>2158</v>
      </c>
      <c r="G355" s="317" t="s">
        <v>209</v>
      </c>
      <c r="H355" s="317" t="s">
        <v>2159</v>
      </c>
      <c r="I355" s="316">
        <v>44901</v>
      </c>
      <c r="J355" s="318" t="s">
        <v>271</v>
      </c>
      <c r="K355" s="318" t="s">
        <v>2160</v>
      </c>
      <c r="L355" s="318" t="s">
        <v>216</v>
      </c>
      <c r="M355" s="318" t="s">
        <v>216</v>
      </c>
      <c r="N355" s="318" t="s">
        <v>216</v>
      </c>
      <c r="O355" s="318" t="s">
        <v>216</v>
      </c>
      <c r="P355" s="316">
        <v>44932</v>
      </c>
      <c r="Q355" s="331">
        <v>1850</v>
      </c>
      <c r="R355" s="317" t="s">
        <v>218</v>
      </c>
      <c r="S355" s="337">
        <v>2220</v>
      </c>
      <c r="T355" s="317">
        <v>0</v>
      </c>
      <c r="U355" s="317"/>
      <c r="V355" s="317"/>
      <c r="W355" s="317"/>
      <c r="X355" s="320">
        <v>0</v>
      </c>
      <c r="Y355" s="317"/>
      <c r="Z355" s="317"/>
      <c r="AA355" s="317">
        <v>2220</v>
      </c>
      <c r="AB355" s="317"/>
      <c r="AC355" s="317"/>
      <c r="AD355" s="317"/>
      <c r="AE355" s="318" t="s">
        <v>220</v>
      </c>
      <c r="AF355" s="321">
        <v>44894</v>
      </c>
      <c r="AG355" s="322" t="s">
        <v>2161</v>
      </c>
      <c r="AH355" s="322" t="s">
        <v>2162</v>
      </c>
      <c r="AI355" s="322" t="s">
        <v>1799</v>
      </c>
      <c r="AJ355" s="322" t="s">
        <v>2163</v>
      </c>
      <c r="AK355" s="323">
        <v>80968242</v>
      </c>
      <c r="AL355" s="323">
        <v>60958514</v>
      </c>
      <c r="AM355" s="322" t="s">
        <v>1464</v>
      </c>
      <c r="AN355" s="321">
        <v>44902</v>
      </c>
      <c r="AO355" s="321">
        <v>44932</v>
      </c>
      <c r="AP355" s="322" t="s">
        <v>216</v>
      </c>
      <c r="AQ355" s="345">
        <v>2220</v>
      </c>
      <c r="AR355" s="322" t="s">
        <v>216</v>
      </c>
    </row>
    <row r="356" spans="1:44" ht="15.75" customHeight="1" x14ac:dyDescent="0.25">
      <c r="A356" s="316">
        <v>44795</v>
      </c>
      <c r="B356" s="317" t="s">
        <v>216</v>
      </c>
      <c r="C356" s="317" t="s">
        <v>2164</v>
      </c>
      <c r="D356" s="317" t="s">
        <v>1562</v>
      </c>
      <c r="E356" s="317" t="s">
        <v>2165</v>
      </c>
      <c r="F356" s="317" t="s">
        <v>2166</v>
      </c>
      <c r="G356" s="317" t="s">
        <v>209</v>
      </c>
      <c r="H356" s="317" t="s">
        <v>2167</v>
      </c>
      <c r="I356" s="316">
        <v>44805</v>
      </c>
      <c r="J356" s="318" t="s">
        <v>251</v>
      </c>
      <c r="K356" s="318" t="s">
        <v>2168</v>
      </c>
      <c r="L356" s="318" t="s">
        <v>216</v>
      </c>
      <c r="M356" s="318" t="s">
        <v>216</v>
      </c>
      <c r="N356" s="318" t="s">
        <v>216</v>
      </c>
      <c r="O356" s="318" t="s">
        <v>216</v>
      </c>
      <c r="P356" s="316">
        <v>44820</v>
      </c>
      <c r="Q356" s="343">
        <v>1540</v>
      </c>
      <c r="R356" s="317" t="s">
        <v>218</v>
      </c>
      <c r="S356" s="337">
        <v>1848</v>
      </c>
      <c r="T356" s="317">
        <v>0</v>
      </c>
      <c r="U356" s="317"/>
      <c r="V356" s="317"/>
      <c r="W356" s="317"/>
      <c r="X356" s="320">
        <v>0</v>
      </c>
      <c r="Y356" s="317"/>
      <c r="Z356" s="317"/>
      <c r="AA356" s="317">
        <v>1848</v>
      </c>
      <c r="AB356" s="317"/>
      <c r="AC356" s="317"/>
      <c r="AD356" s="317"/>
      <c r="AE356" s="318" t="s">
        <v>220</v>
      </c>
      <c r="AF356" s="321">
        <v>44798</v>
      </c>
      <c r="AG356" s="322" t="s">
        <v>2169</v>
      </c>
      <c r="AH356" s="322" t="s">
        <v>1440</v>
      </c>
      <c r="AI356" s="322" t="s">
        <v>1481</v>
      </c>
      <c r="AJ356" s="322" t="s">
        <v>1780</v>
      </c>
      <c r="AK356" s="323">
        <v>80955465</v>
      </c>
      <c r="AL356" s="323">
        <v>60945388</v>
      </c>
      <c r="AM356" s="322" t="s">
        <v>1464</v>
      </c>
      <c r="AN356" s="321">
        <v>44799</v>
      </c>
      <c r="AO356" s="321">
        <v>44820</v>
      </c>
      <c r="AP356" s="322" t="s">
        <v>216</v>
      </c>
      <c r="AQ356" s="345">
        <v>1848</v>
      </c>
      <c r="AR356" s="322" t="s">
        <v>216</v>
      </c>
    </row>
    <row r="357" spans="1:44" s="303" customFormat="1" ht="15.75" customHeight="1" x14ac:dyDescent="0.25">
      <c r="A357" s="316">
        <v>44861</v>
      </c>
      <c r="B357" s="317" t="s">
        <v>2170</v>
      </c>
      <c r="C357" s="317" t="s">
        <v>2171</v>
      </c>
      <c r="D357" s="317" t="s">
        <v>1531</v>
      </c>
      <c r="E357" s="317" t="s">
        <v>2172</v>
      </c>
      <c r="F357" s="317" t="s">
        <v>2173</v>
      </c>
      <c r="G357" s="317" t="s">
        <v>209</v>
      </c>
      <c r="H357" s="317" t="s">
        <v>2174</v>
      </c>
      <c r="I357" s="316">
        <v>44866</v>
      </c>
      <c r="J357" s="318" t="s">
        <v>229</v>
      </c>
      <c r="K357" s="318" t="s">
        <v>2175</v>
      </c>
      <c r="L357" s="318" t="s">
        <v>216</v>
      </c>
      <c r="M357" s="318" t="s">
        <v>216</v>
      </c>
      <c r="N357" s="318" t="s">
        <v>216</v>
      </c>
      <c r="O357" s="318" t="s">
        <v>216</v>
      </c>
      <c r="P357" s="316">
        <v>44908</v>
      </c>
      <c r="Q357" s="331">
        <v>1773.95</v>
      </c>
      <c r="R357" s="317" t="s">
        <v>218</v>
      </c>
      <c r="S357" s="337">
        <v>2128.7399999999998</v>
      </c>
      <c r="T357" s="317">
        <v>0</v>
      </c>
      <c r="U357" s="317"/>
      <c r="V357" s="317"/>
      <c r="W357" s="317"/>
      <c r="X357" s="320">
        <v>0</v>
      </c>
      <c r="Y357" s="317"/>
      <c r="Z357" s="317"/>
      <c r="AA357" s="317">
        <v>2128.7399999999998</v>
      </c>
      <c r="AB357" s="317"/>
      <c r="AC357" s="317"/>
      <c r="AD357" s="317"/>
      <c r="AE357" s="318" t="s">
        <v>220</v>
      </c>
      <c r="AF357" s="321">
        <v>44869</v>
      </c>
      <c r="AG357" s="322" t="s">
        <v>2176</v>
      </c>
      <c r="AH357" s="322" t="s">
        <v>1440</v>
      </c>
      <c r="AI357" s="322" t="s">
        <v>1537</v>
      </c>
      <c r="AJ357" s="322" t="s">
        <v>2177</v>
      </c>
      <c r="AK357" s="323">
        <v>80965252</v>
      </c>
      <c r="AL357" s="323">
        <v>60955604</v>
      </c>
      <c r="AM357" s="322" t="s">
        <v>1464</v>
      </c>
      <c r="AN357" s="321">
        <v>44881</v>
      </c>
      <c r="AO357" s="321">
        <v>44908</v>
      </c>
      <c r="AP357" s="322" t="s">
        <v>216</v>
      </c>
      <c r="AQ357" s="323">
        <v>2128.7399999999998</v>
      </c>
      <c r="AR357" s="322" t="s">
        <v>216</v>
      </c>
    </row>
    <row r="358" spans="1:44" ht="15.75" customHeight="1" x14ac:dyDescent="0.25">
      <c r="A358" s="316">
        <v>44802</v>
      </c>
      <c r="B358" s="317" t="s">
        <v>2178</v>
      </c>
      <c r="C358" s="317" t="s">
        <v>2179</v>
      </c>
      <c r="D358" s="317" t="s">
        <v>1476</v>
      </c>
      <c r="E358" s="317" t="s">
        <v>1477</v>
      </c>
      <c r="F358" s="317" t="s">
        <v>1478</v>
      </c>
      <c r="G358" s="317" t="s">
        <v>209</v>
      </c>
      <c r="H358" s="317" t="s">
        <v>2180</v>
      </c>
      <c r="I358" s="316">
        <v>44818</v>
      </c>
      <c r="J358" s="318" t="s">
        <v>251</v>
      </c>
      <c r="K358" s="318" t="s">
        <v>2181</v>
      </c>
      <c r="L358" s="318" t="s">
        <v>216</v>
      </c>
      <c r="M358" s="318" t="s">
        <v>216</v>
      </c>
      <c r="N358" s="318" t="s">
        <v>216</v>
      </c>
      <c r="O358" s="318" t="s">
        <v>216</v>
      </c>
      <c r="P358" s="316">
        <v>44840</v>
      </c>
      <c r="Q358" s="331">
        <v>1740</v>
      </c>
      <c r="R358" s="317" t="s">
        <v>218</v>
      </c>
      <c r="S358" s="337">
        <v>2088</v>
      </c>
      <c r="T358" s="317">
        <v>0</v>
      </c>
      <c r="U358" s="317"/>
      <c r="V358" s="317"/>
      <c r="W358" s="317"/>
      <c r="X358" s="320">
        <v>0</v>
      </c>
      <c r="Y358" s="317"/>
      <c r="Z358" s="317"/>
      <c r="AA358" s="317">
        <v>2088</v>
      </c>
      <c r="AB358" s="317"/>
      <c r="AC358" s="317"/>
      <c r="AD358" s="317"/>
      <c r="AE358" s="318" t="s">
        <v>220</v>
      </c>
      <c r="AF358" s="321">
        <v>44785</v>
      </c>
      <c r="AG358" s="322" t="s">
        <v>2182</v>
      </c>
      <c r="AH358" s="322" t="s">
        <v>2183</v>
      </c>
      <c r="AI358" s="322" t="s">
        <v>1659</v>
      </c>
      <c r="AJ358" s="322" t="s">
        <v>2184</v>
      </c>
      <c r="AK358" s="323">
        <v>80957343</v>
      </c>
      <c r="AL358" s="323">
        <v>60947514</v>
      </c>
      <c r="AM358" s="322" t="s">
        <v>1464</v>
      </c>
      <c r="AN358" s="321">
        <v>44818</v>
      </c>
      <c r="AO358" s="321">
        <v>44840</v>
      </c>
      <c r="AP358" s="322" t="s">
        <v>216</v>
      </c>
      <c r="AQ358" s="323">
        <v>2088</v>
      </c>
      <c r="AR358" s="322" t="s">
        <v>216</v>
      </c>
    </row>
    <row r="359" spans="1:44" ht="15.75" customHeight="1" x14ac:dyDescent="0.25">
      <c r="A359" s="316">
        <v>44916</v>
      </c>
      <c r="B359" s="317" t="s">
        <v>216</v>
      </c>
      <c r="C359" s="317" t="s">
        <v>2185</v>
      </c>
      <c r="D359" s="317" t="s">
        <v>1842</v>
      </c>
      <c r="E359" s="317" t="s">
        <v>2186</v>
      </c>
      <c r="F359" s="317" t="s">
        <v>1478</v>
      </c>
      <c r="G359" s="317" t="s">
        <v>209</v>
      </c>
      <c r="H359" s="317" t="s">
        <v>2187</v>
      </c>
      <c r="I359" s="316">
        <v>44928</v>
      </c>
      <c r="J359" s="318" t="s">
        <v>251</v>
      </c>
      <c r="K359" s="318" t="s">
        <v>1796</v>
      </c>
      <c r="L359" s="318" t="s">
        <v>216</v>
      </c>
      <c r="M359" s="318" t="s">
        <v>216</v>
      </c>
      <c r="N359" s="318" t="s">
        <v>216</v>
      </c>
      <c r="O359" s="318" t="s">
        <v>216</v>
      </c>
      <c r="P359" s="316">
        <v>44944</v>
      </c>
      <c r="Q359" s="331">
        <v>500</v>
      </c>
      <c r="R359" s="317" t="s">
        <v>218</v>
      </c>
      <c r="S359" s="337">
        <v>600</v>
      </c>
      <c r="T359" s="317">
        <v>0</v>
      </c>
      <c r="U359" s="317"/>
      <c r="V359" s="317"/>
      <c r="W359" s="317"/>
      <c r="X359" s="320">
        <v>0</v>
      </c>
      <c r="Y359" s="317"/>
      <c r="Z359" s="317"/>
      <c r="AA359" s="317">
        <v>600</v>
      </c>
      <c r="AB359" s="317"/>
      <c r="AC359" s="317"/>
      <c r="AD359" s="317"/>
      <c r="AE359" s="318" t="s">
        <v>220</v>
      </c>
      <c r="AF359" s="321">
        <v>44930</v>
      </c>
      <c r="AG359" s="322" t="s">
        <v>2188</v>
      </c>
      <c r="AH359" s="322" t="s">
        <v>1440</v>
      </c>
      <c r="AI359" s="322" t="s">
        <v>1799</v>
      </c>
      <c r="AJ359" s="322" t="s">
        <v>2189</v>
      </c>
      <c r="AK359" s="323">
        <v>80971668</v>
      </c>
      <c r="AL359" s="323">
        <v>60961408</v>
      </c>
      <c r="AM359" s="322" t="s">
        <v>1464</v>
      </c>
      <c r="AN359" s="321">
        <v>44932</v>
      </c>
      <c r="AO359" s="321"/>
      <c r="AP359" s="322" t="s">
        <v>216</v>
      </c>
      <c r="AQ359" s="323">
        <v>600</v>
      </c>
      <c r="AR359" s="322" t="s">
        <v>216</v>
      </c>
    </row>
    <row r="360" spans="1:44" ht="15.75" customHeight="1" x14ac:dyDescent="0.25">
      <c r="A360" s="316">
        <v>44894</v>
      </c>
      <c r="B360" s="317" t="s">
        <v>216</v>
      </c>
      <c r="C360" s="317" t="s">
        <v>2190</v>
      </c>
      <c r="D360" s="317" t="s">
        <v>390</v>
      </c>
      <c r="E360" s="317" t="s">
        <v>2009</v>
      </c>
      <c r="F360" s="317" t="s">
        <v>2010</v>
      </c>
      <c r="G360" s="317" t="s">
        <v>209</v>
      </c>
      <c r="H360" s="317" t="s">
        <v>2191</v>
      </c>
      <c r="I360" s="316">
        <v>44949</v>
      </c>
      <c r="J360" s="318" t="s">
        <v>251</v>
      </c>
      <c r="K360" s="318" t="s">
        <v>394</v>
      </c>
      <c r="L360" s="318" t="s">
        <v>251</v>
      </c>
      <c r="M360" s="318" t="s">
        <v>2192</v>
      </c>
      <c r="N360" s="318" t="s">
        <v>251</v>
      </c>
      <c r="O360" s="318" t="s">
        <v>712</v>
      </c>
      <c r="P360" s="316">
        <v>44936</v>
      </c>
      <c r="Q360" s="331">
        <v>2332</v>
      </c>
      <c r="R360" s="317" t="s">
        <v>255</v>
      </c>
      <c r="S360" s="337">
        <v>2339.8000000000002</v>
      </c>
      <c r="T360" s="317">
        <v>0</v>
      </c>
      <c r="U360" s="317"/>
      <c r="V360" s="317"/>
      <c r="W360" s="317"/>
      <c r="X360" s="320">
        <v>0</v>
      </c>
      <c r="Y360" s="317"/>
      <c r="Z360" s="317"/>
      <c r="AA360" s="317">
        <v>2339.8000000000002</v>
      </c>
      <c r="AB360" s="317"/>
      <c r="AC360" s="317"/>
      <c r="AD360" s="317"/>
      <c r="AE360" s="318" t="s">
        <v>216</v>
      </c>
      <c r="AF360" s="321">
        <v>44870</v>
      </c>
      <c r="AG360" s="322" t="s">
        <v>2193</v>
      </c>
      <c r="AH360" s="322" t="s">
        <v>1440</v>
      </c>
      <c r="AI360" s="322" t="s">
        <v>1441</v>
      </c>
      <c r="AJ360" s="322" t="s">
        <v>2194</v>
      </c>
      <c r="AK360" s="323">
        <v>80968867</v>
      </c>
      <c r="AL360" s="323">
        <v>60959319</v>
      </c>
      <c r="AM360" s="322" t="s">
        <v>1443</v>
      </c>
      <c r="AN360" s="321">
        <v>44907</v>
      </c>
      <c r="AO360" s="321">
        <v>44936</v>
      </c>
      <c r="AP360" s="322" t="s">
        <v>216</v>
      </c>
      <c r="AQ360" s="323">
        <v>2339.8000000000002</v>
      </c>
      <c r="AR360" s="322" t="s">
        <v>216</v>
      </c>
    </row>
    <row r="361" spans="1:44" ht="15.75" customHeight="1" x14ac:dyDescent="0.25">
      <c r="A361" s="316">
        <v>45006</v>
      </c>
      <c r="B361" s="317" t="s">
        <v>216</v>
      </c>
      <c r="C361" s="317" t="s">
        <v>2195</v>
      </c>
      <c r="D361" s="317" t="s">
        <v>390</v>
      </c>
      <c r="E361" s="317" t="s">
        <v>2130</v>
      </c>
      <c r="F361" s="317" t="s">
        <v>2131</v>
      </c>
      <c r="G361" s="317" t="s">
        <v>209</v>
      </c>
      <c r="H361" s="317" t="s">
        <v>2196</v>
      </c>
      <c r="I361" s="316">
        <v>45015</v>
      </c>
      <c r="J361" s="318" t="s">
        <v>251</v>
      </c>
      <c r="K361" s="318" t="s">
        <v>2197</v>
      </c>
      <c r="L361" s="318" t="s">
        <v>251</v>
      </c>
      <c r="M361" s="318" t="s">
        <v>1796</v>
      </c>
      <c r="N361" s="318" t="s">
        <v>251</v>
      </c>
      <c r="O361" s="318" t="s">
        <v>712</v>
      </c>
      <c r="P361" s="316">
        <v>45014</v>
      </c>
      <c r="Q361" s="344">
        <v>1935</v>
      </c>
      <c r="R361" s="317" t="s">
        <v>255</v>
      </c>
      <c r="S361" s="337">
        <v>0</v>
      </c>
      <c r="T361" s="317">
        <v>0</v>
      </c>
      <c r="U361" s="317"/>
      <c r="V361" s="317"/>
      <c r="W361" s="317"/>
      <c r="X361" s="320">
        <v>0</v>
      </c>
      <c r="Y361" s="317"/>
      <c r="Z361" s="317"/>
      <c r="AA361" s="317">
        <v>0</v>
      </c>
      <c r="AB361" s="317"/>
      <c r="AC361" s="317"/>
      <c r="AD361" s="317"/>
      <c r="AE361" s="318" t="s">
        <v>220</v>
      </c>
      <c r="AF361" s="321"/>
      <c r="AG361" s="322" t="s">
        <v>216</v>
      </c>
      <c r="AH361" s="322" t="s">
        <v>216</v>
      </c>
      <c r="AI361" s="322" t="s">
        <v>1265</v>
      </c>
      <c r="AJ361" s="322" t="s">
        <v>216</v>
      </c>
      <c r="AK361" s="322" t="s">
        <v>216</v>
      </c>
      <c r="AL361" s="322" t="s">
        <v>216</v>
      </c>
      <c r="AM361" s="322" t="s">
        <v>216</v>
      </c>
      <c r="AN361" s="321"/>
      <c r="AO361" s="321"/>
      <c r="AP361" s="322" t="s">
        <v>216</v>
      </c>
      <c r="AQ361" s="322" t="s">
        <v>216</v>
      </c>
      <c r="AR361" s="322" t="s">
        <v>216</v>
      </c>
    </row>
    <row r="362" spans="1:44" s="303" customFormat="1" ht="15.75" customHeight="1" x14ac:dyDescent="0.25">
      <c r="A362" s="316">
        <v>44818</v>
      </c>
      <c r="B362" s="317" t="s">
        <v>216</v>
      </c>
      <c r="C362" s="317" t="s">
        <v>2198</v>
      </c>
      <c r="D362" s="317" t="s">
        <v>1488</v>
      </c>
      <c r="E362" s="317" t="s">
        <v>1675</v>
      </c>
      <c r="F362" s="317" t="s">
        <v>1676</v>
      </c>
      <c r="G362" s="317" t="s">
        <v>209</v>
      </c>
      <c r="H362" s="317" t="s">
        <v>2199</v>
      </c>
      <c r="I362" s="316">
        <v>44838</v>
      </c>
      <c r="J362" s="318" t="s">
        <v>240</v>
      </c>
      <c r="K362" s="318" t="s">
        <v>318</v>
      </c>
      <c r="L362" s="318" t="s">
        <v>216</v>
      </c>
      <c r="M362" s="318" t="s">
        <v>216</v>
      </c>
      <c r="N362" s="318" t="s">
        <v>216</v>
      </c>
      <c r="O362" s="318" t="s">
        <v>216</v>
      </c>
      <c r="P362" s="316">
        <v>44908</v>
      </c>
      <c r="Q362" s="331">
        <v>2655</v>
      </c>
      <c r="R362" s="317" t="s">
        <v>255</v>
      </c>
      <c r="S362" s="337">
        <v>2854.33</v>
      </c>
      <c r="T362" s="317">
        <v>0</v>
      </c>
      <c r="U362" s="317"/>
      <c r="V362" s="317"/>
      <c r="W362" s="317"/>
      <c r="X362" s="320">
        <v>0</v>
      </c>
      <c r="Y362" s="317"/>
      <c r="Z362" s="317"/>
      <c r="AA362" s="317">
        <v>2854.33</v>
      </c>
      <c r="AB362" s="317"/>
      <c r="AC362" s="317"/>
      <c r="AD362" s="317"/>
      <c r="AE362" s="318" t="s">
        <v>220</v>
      </c>
      <c r="AF362" s="321">
        <v>44827</v>
      </c>
      <c r="AG362" s="322" t="s">
        <v>1493</v>
      </c>
      <c r="AH362" s="322" t="s">
        <v>1440</v>
      </c>
      <c r="AI362" s="322" t="s">
        <v>1494</v>
      </c>
      <c r="AJ362" s="322" t="s">
        <v>1495</v>
      </c>
      <c r="AK362" s="323">
        <v>809650101</v>
      </c>
      <c r="AL362" s="323">
        <v>60955332</v>
      </c>
      <c r="AM362" s="322" t="s">
        <v>1443</v>
      </c>
      <c r="AN362" s="321">
        <v>44886</v>
      </c>
      <c r="AO362" s="321">
        <v>44908</v>
      </c>
      <c r="AP362" s="322" t="s">
        <v>216</v>
      </c>
      <c r="AQ362" s="323">
        <v>2854.33</v>
      </c>
      <c r="AR362" s="322" t="s">
        <v>216</v>
      </c>
    </row>
    <row r="363" spans="1:44" s="303" customFormat="1" ht="15.75" customHeight="1" x14ac:dyDescent="0.25">
      <c r="A363" s="316">
        <v>44819</v>
      </c>
      <c r="B363" s="317" t="s">
        <v>2200</v>
      </c>
      <c r="C363" s="317" t="s">
        <v>2201</v>
      </c>
      <c r="D363" s="317" t="s">
        <v>1476</v>
      </c>
      <c r="E363" s="317" t="s">
        <v>2141</v>
      </c>
      <c r="F363" s="317" t="s">
        <v>2142</v>
      </c>
      <c r="G363" s="317" t="s">
        <v>209</v>
      </c>
      <c r="H363" s="317" t="s">
        <v>2202</v>
      </c>
      <c r="I363" s="316">
        <v>44841</v>
      </c>
      <c r="J363" s="318" t="s">
        <v>213</v>
      </c>
      <c r="K363" s="318" t="s">
        <v>2203</v>
      </c>
      <c r="L363" s="318" t="s">
        <v>229</v>
      </c>
      <c r="M363" s="318" t="s">
        <v>2204</v>
      </c>
      <c r="N363" s="318" t="s">
        <v>211</v>
      </c>
      <c r="O363" s="318" t="s">
        <v>2205</v>
      </c>
      <c r="P363" s="316">
        <v>44862</v>
      </c>
      <c r="Q363" s="331">
        <v>4290</v>
      </c>
      <c r="R363" s="317" t="s">
        <v>218</v>
      </c>
      <c r="S363" s="337">
        <v>5148</v>
      </c>
      <c r="T363" s="317">
        <v>0</v>
      </c>
      <c r="U363" s="317"/>
      <c r="V363" s="317"/>
      <c r="W363" s="317"/>
      <c r="X363" s="320">
        <v>2574</v>
      </c>
      <c r="Y363" s="317"/>
      <c r="Z363" s="317"/>
      <c r="AA363" s="317">
        <v>2574</v>
      </c>
      <c r="AB363" s="317"/>
      <c r="AC363" s="317"/>
      <c r="AD363" s="317"/>
      <c r="AE363" s="318" t="s">
        <v>220</v>
      </c>
      <c r="AF363" s="321">
        <v>44833</v>
      </c>
      <c r="AG363" s="322" t="s">
        <v>2206</v>
      </c>
      <c r="AH363" s="322" t="s">
        <v>1440</v>
      </c>
      <c r="AI363" s="322" t="s">
        <v>1481</v>
      </c>
      <c r="AJ363" s="322" t="s">
        <v>2207</v>
      </c>
      <c r="AK363" s="323">
        <v>80959488</v>
      </c>
      <c r="AL363" s="323">
        <v>60950299</v>
      </c>
      <c r="AM363" s="322" t="s">
        <v>413</v>
      </c>
      <c r="AN363" s="321">
        <v>44840</v>
      </c>
      <c r="AO363" s="321">
        <v>44862</v>
      </c>
      <c r="AP363" s="322" t="s">
        <v>216</v>
      </c>
      <c r="AQ363" s="345">
        <v>5148</v>
      </c>
      <c r="AR363" s="322" t="s">
        <v>216</v>
      </c>
    </row>
    <row r="364" spans="1:44" s="303" customFormat="1" ht="15.75" customHeight="1" x14ac:dyDescent="0.25">
      <c r="A364" s="316">
        <v>44815</v>
      </c>
      <c r="B364" s="317" t="s">
        <v>2208</v>
      </c>
      <c r="C364" s="317" t="s">
        <v>2209</v>
      </c>
      <c r="D364" s="317" t="s">
        <v>236</v>
      </c>
      <c r="E364" s="317" t="s">
        <v>2210</v>
      </c>
      <c r="F364" s="317" t="s">
        <v>2211</v>
      </c>
      <c r="G364" s="317" t="s">
        <v>209</v>
      </c>
      <c r="H364" s="317" t="s">
        <v>2212</v>
      </c>
      <c r="I364" s="316">
        <v>44896</v>
      </c>
      <c r="J364" s="318" t="s">
        <v>231</v>
      </c>
      <c r="K364" s="318" t="s">
        <v>2213</v>
      </c>
      <c r="L364" s="318" t="s">
        <v>229</v>
      </c>
      <c r="M364" s="318" t="s">
        <v>2214</v>
      </c>
      <c r="N364" s="318" t="s">
        <v>229</v>
      </c>
      <c r="O364" s="318" t="s">
        <v>2215</v>
      </c>
      <c r="P364" s="316">
        <v>44932</v>
      </c>
      <c r="Q364" s="331">
        <v>3332</v>
      </c>
      <c r="R364" s="317" t="s">
        <v>218</v>
      </c>
      <c r="S364" s="337">
        <v>3998.4</v>
      </c>
      <c r="T364" s="317">
        <v>0</v>
      </c>
      <c r="U364" s="317"/>
      <c r="V364" s="317"/>
      <c r="W364" s="317"/>
      <c r="X364" s="320">
        <v>1999.2</v>
      </c>
      <c r="Y364" s="317"/>
      <c r="Z364" s="317"/>
      <c r="AA364" s="317">
        <v>1999.2</v>
      </c>
      <c r="AB364" s="317"/>
      <c r="AC364" s="317"/>
      <c r="AD364" s="317"/>
      <c r="AE364" s="318" t="s">
        <v>220</v>
      </c>
      <c r="AF364" s="321">
        <v>44895</v>
      </c>
      <c r="AG364" s="322" t="s">
        <v>2216</v>
      </c>
      <c r="AH364" s="322" t="s">
        <v>2162</v>
      </c>
      <c r="AI364" s="322" t="s">
        <v>1452</v>
      </c>
      <c r="AJ364" s="322" t="s">
        <v>2217</v>
      </c>
      <c r="AK364" s="323">
        <v>80968467</v>
      </c>
      <c r="AL364" s="323">
        <v>60958602</v>
      </c>
      <c r="AM364" s="322" t="s">
        <v>1443</v>
      </c>
      <c r="AN364" s="321">
        <v>44902</v>
      </c>
      <c r="AO364" s="321">
        <v>44932</v>
      </c>
      <c r="AP364" s="322" t="s">
        <v>216</v>
      </c>
      <c r="AQ364" s="323">
        <v>3998.4</v>
      </c>
      <c r="AR364" s="322" t="s">
        <v>216</v>
      </c>
    </row>
    <row r="365" spans="1:44" ht="15.75" customHeight="1" x14ac:dyDescent="0.25">
      <c r="A365" s="316">
        <v>44858</v>
      </c>
      <c r="B365" s="317" t="s">
        <v>216</v>
      </c>
      <c r="C365" s="317" t="s">
        <v>2218</v>
      </c>
      <c r="D365" s="317" t="s">
        <v>236</v>
      </c>
      <c r="E365" s="317" t="s">
        <v>1930</v>
      </c>
      <c r="F365" s="317" t="s">
        <v>1931</v>
      </c>
      <c r="G365" s="317" t="s">
        <v>209</v>
      </c>
      <c r="H365" s="317" t="s">
        <v>2219</v>
      </c>
      <c r="I365" s="316">
        <v>44876</v>
      </c>
      <c r="J365" s="318" t="s">
        <v>213</v>
      </c>
      <c r="K365" s="318" t="s">
        <v>2220</v>
      </c>
      <c r="L365" s="318" t="s">
        <v>216</v>
      </c>
      <c r="M365" s="318" t="s">
        <v>216</v>
      </c>
      <c r="N365" s="318" t="s">
        <v>216</v>
      </c>
      <c r="O365" s="318" t="s">
        <v>216</v>
      </c>
      <c r="P365" s="316">
        <v>44907</v>
      </c>
      <c r="Q365" s="331">
        <v>2040</v>
      </c>
      <c r="R365" s="317" t="s">
        <v>218</v>
      </c>
      <c r="S365" s="337">
        <v>2448</v>
      </c>
      <c r="T365" s="317">
        <v>0</v>
      </c>
      <c r="U365" s="317"/>
      <c r="V365" s="317"/>
      <c r="W365" s="317"/>
      <c r="X365" s="320">
        <v>0</v>
      </c>
      <c r="Y365" s="317"/>
      <c r="Z365" s="317"/>
      <c r="AA365" s="317">
        <v>2448</v>
      </c>
      <c r="AB365" s="317"/>
      <c r="AC365" s="317"/>
      <c r="AD365" s="317"/>
      <c r="AE365" s="318" t="s">
        <v>220</v>
      </c>
      <c r="AF365" s="321">
        <v>44865</v>
      </c>
      <c r="AG365" s="322" t="s">
        <v>2221</v>
      </c>
      <c r="AH365" s="322" t="s">
        <v>1440</v>
      </c>
      <c r="AI365" s="322" t="s">
        <v>1452</v>
      </c>
      <c r="AJ365" s="322" t="s">
        <v>2222</v>
      </c>
      <c r="AK365" s="323">
        <v>80963740</v>
      </c>
      <c r="AL365" s="323">
        <v>60955328</v>
      </c>
      <c r="AM365" s="322" t="s">
        <v>1443</v>
      </c>
      <c r="AN365" s="321">
        <v>44886</v>
      </c>
      <c r="AO365" s="321">
        <v>44907</v>
      </c>
      <c r="AP365" s="322" t="s">
        <v>216</v>
      </c>
      <c r="AQ365" s="323">
        <v>2448</v>
      </c>
      <c r="AR365" s="322" t="s">
        <v>216</v>
      </c>
    </row>
    <row r="366" spans="1:44" ht="15.75" customHeight="1" x14ac:dyDescent="0.25">
      <c r="A366" s="316">
        <v>44977</v>
      </c>
      <c r="B366" s="317" t="s">
        <v>216</v>
      </c>
      <c r="C366" s="317" t="s">
        <v>2223</v>
      </c>
      <c r="D366" s="317" t="s">
        <v>1572</v>
      </c>
      <c r="E366" s="317" t="s">
        <v>2224</v>
      </c>
      <c r="F366" s="317" t="s">
        <v>1762</v>
      </c>
      <c r="G366" s="317" t="s">
        <v>209</v>
      </c>
      <c r="H366" s="317" t="s">
        <v>2225</v>
      </c>
      <c r="I366" s="316">
        <v>44979</v>
      </c>
      <c r="J366" s="318" t="s">
        <v>251</v>
      </c>
      <c r="K366" s="318" t="s">
        <v>2226</v>
      </c>
      <c r="L366" s="318" t="s">
        <v>216</v>
      </c>
      <c r="M366" s="318" t="s">
        <v>216</v>
      </c>
      <c r="N366" s="318" t="s">
        <v>216</v>
      </c>
      <c r="O366" s="318" t="s">
        <v>216</v>
      </c>
      <c r="P366" s="316">
        <v>45006</v>
      </c>
      <c r="Q366" s="331">
        <v>1560</v>
      </c>
      <c r="R366" s="317" t="s">
        <v>255</v>
      </c>
      <c r="S366" s="337">
        <v>1515.67</v>
      </c>
      <c r="T366" s="317">
        <v>0</v>
      </c>
      <c r="U366" s="317"/>
      <c r="V366" s="317"/>
      <c r="W366" s="317"/>
      <c r="X366" s="320">
        <v>0</v>
      </c>
      <c r="Y366" s="317"/>
      <c r="Z366" s="317"/>
      <c r="AA366" s="317">
        <v>1515.67</v>
      </c>
      <c r="AB366" s="317"/>
      <c r="AC366" s="317"/>
      <c r="AD366" s="317"/>
      <c r="AE366" s="318" t="s">
        <v>220</v>
      </c>
      <c r="AF366" s="321">
        <v>44979</v>
      </c>
      <c r="AG366" s="322" t="s">
        <v>2227</v>
      </c>
      <c r="AH366" s="322" t="s">
        <v>1440</v>
      </c>
      <c r="AI366" s="322" t="s">
        <v>1580</v>
      </c>
      <c r="AJ366" s="322" t="s">
        <v>2228</v>
      </c>
      <c r="AK366" s="323">
        <v>80979082</v>
      </c>
      <c r="AL366" s="323">
        <v>60969992</v>
      </c>
      <c r="AM366" s="322" t="s">
        <v>1443</v>
      </c>
      <c r="AN366" s="321">
        <v>44993</v>
      </c>
      <c r="AO366" s="321">
        <v>45006</v>
      </c>
      <c r="AP366" s="322" t="s">
        <v>216</v>
      </c>
      <c r="AQ366" s="345">
        <v>1515.67</v>
      </c>
      <c r="AR366" s="322" t="s">
        <v>216</v>
      </c>
    </row>
    <row r="367" spans="1:44" ht="15.75" customHeight="1" x14ac:dyDescent="0.25">
      <c r="A367" s="316">
        <v>44818</v>
      </c>
      <c r="B367" s="317" t="s">
        <v>216</v>
      </c>
      <c r="C367" s="317" t="s">
        <v>2229</v>
      </c>
      <c r="D367" s="317" t="s">
        <v>2230</v>
      </c>
      <c r="E367" s="317" t="s">
        <v>2231</v>
      </c>
      <c r="F367" s="317" t="s">
        <v>2232</v>
      </c>
      <c r="G367" s="317" t="s">
        <v>209</v>
      </c>
      <c r="H367" s="317" t="s">
        <v>2233</v>
      </c>
      <c r="I367" s="316"/>
      <c r="J367" s="318" t="s">
        <v>240</v>
      </c>
      <c r="K367" s="318" t="s">
        <v>241</v>
      </c>
      <c r="L367" s="318" t="s">
        <v>216</v>
      </c>
      <c r="M367" s="318" t="s">
        <v>216</v>
      </c>
      <c r="N367" s="318" t="s">
        <v>216</v>
      </c>
      <c r="O367" s="318" t="s">
        <v>216</v>
      </c>
      <c r="P367" s="316"/>
      <c r="Q367" s="317">
        <v>3241.15</v>
      </c>
      <c r="R367" s="317" t="s">
        <v>218</v>
      </c>
      <c r="S367" s="337">
        <v>0</v>
      </c>
      <c r="T367" s="317">
        <v>0</v>
      </c>
      <c r="U367" s="317"/>
      <c r="V367" s="317"/>
      <c r="W367" s="317"/>
      <c r="X367" s="320">
        <v>0</v>
      </c>
      <c r="Y367" s="317"/>
      <c r="Z367" s="317"/>
      <c r="AA367" s="317">
        <v>0</v>
      </c>
      <c r="AB367" s="317"/>
      <c r="AC367" s="317"/>
      <c r="AD367" s="317"/>
      <c r="AE367" s="318" t="s">
        <v>220</v>
      </c>
      <c r="AF367" s="321"/>
      <c r="AG367" s="322" t="s">
        <v>216</v>
      </c>
      <c r="AH367" s="322" t="s">
        <v>216</v>
      </c>
      <c r="AI367" s="322" t="s">
        <v>1415</v>
      </c>
      <c r="AJ367" s="322" t="s">
        <v>216</v>
      </c>
      <c r="AK367" s="322" t="s">
        <v>216</v>
      </c>
      <c r="AL367" s="322" t="s">
        <v>216</v>
      </c>
      <c r="AM367" s="322" t="s">
        <v>216</v>
      </c>
      <c r="AN367" s="321"/>
      <c r="AO367" s="321"/>
      <c r="AP367" s="322" t="s">
        <v>216</v>
      </c>
      <c r="AQ367" s="322" t="s">
        <v>216</v>
      </c>
      <c r="AR367" s="322" t="s">
        <v>216</v>
      </c>
    </row>
    <row r="368" spans="1:44" ht="15.75" customHeight="1" x14ac:dyDescent="0.25">
      <c r="A368" s="316">
        <v>44933</v>
      </c>
      <c r="B368" s="317" t="s">
        <v>216</v>
      </c>
      <c r="C368" s="317" t="s">
        <v>2234</v>
      </c>
      <c r="D368" s="317" t="s">
        <v>1572</v>
      </c>
      <c r="E368" s="317" t="s">
        <v>2224</v>
      </c>
      <c r="F368" s="317" t="s">
        <v>1762</v>
      </c>
      <c r="G368" s="317" t="s">
        <v>209</v>
      </c>
      <c r="H368" s="317" t="s">
        <v>2235</v>
      </c>
      <c r="I368" s="316">
        <v>44938</v>
      </c>
      <c r="J368" s="318" t="s">
        <v>251</v>
      </c>
      <c r="K368" s="318" t="s">
        <v>2055</v>
      </c>
      <c r="L368" s="318" t="s">
        <v>216</v>
      </c>
      <c r="M368" s="318" t="s">
        <v>216</v>
      </c>
      <c r="N368" s="318" t="s">
        <v>216</v>
      </c>
      <c r="O368" s="318" t="s">
        <v>216</v>
      </c>
      <c r="P368" s="316">
        <v>44957</v>
      </c>
      <c r="Q368" s="331">
        <v>1295</v>
      </c>
      <c r="R368" s="317" t="s">
        <v>255</v>
      </c>
      <c r="S368" s="337">
        <v>1287.28</v>
      </c>
      <c r="T368" s="317">
        <v>0</v>
      </c>
      <c r="U368" s="317"/>
      <c r="V368" s="317"/>
      <c r="W368" s="317"/>
      <c r="X368" s="320">
        <v>0</v>
      </c>
      <c r="Y368" s="317"/>
      <c r="Z368" s="317"/>
      <c r="AA368" s="317">
        <v>1287.28</v>
      </c>
      <c r="AB368" s="317"/>
      <c r="AC368" s="317"/>
      <c r="AD368" s="317"/>
      <c r="AE368" s="318" t="s">
        <v>220</v>
      </c>
      <c r="AF368" s="321">
        <v>44944</v>
      </c>
      <c r="AG368" s="322" t="s">
        <v>2236</v>
      </c>
      <c r="AH368" s="322" t="s">
        <v>1440</v>
      </c>
      <c r="AI368" s="322" t="s">
        <v>1580</v>
      </c>
      <c r="AJ368" s="322" t="s">
        <v>2237</v>
      </c>
      <c r="AK368" s="323">
        <v>80973601</v>
      </c>
      <c r="AL368" s="323">
        <v>60963775</v>
      </c>
      <c r="AM368" s="322" t="s">
        <v>1443</v>
      </c>
      <c r="AN368" s="321">
        <v>44951</v>
      </c>
      <c r="AO368" s="321">
        <v>44957</v>
      </c>
      <c r="AP368" s="322" t="s">
        <v>216</v>
      </c>
      <c r="AQ368" s="345">
        <v>1287.28</v>
      </c>
      <c r="AR368" s="322" t="s">
        <v>216</v>
      </c>
    </row>
    <row r="369" spans="1:44" ht="15.75" customHeight="1" x14ac:dyDescent="0.25">
      <c r="A369" s="316">
        <v>45015</v>
      </c>
      <c r="B369" s="317" t="s">
        <v>216</v>
      </c>
      <c r="C369" s="317" t="s">
        <v>2238</v>
      </c>
      <c r="D369" s="317" t="s">
        <v>206</v>
      </c>
      <c r="E369" s="317" t="s">
        <v>2239</v>
      </c>
      <c r="F369" s="317" t="s">
        <v>2240</v>
      </c>
      <c r="G369" s="317" t="s">
        <v>209</v>
      </c>
      <c r="H369" s="317" t="s">
        <v>2241</v>
      </c>
      <c r="I369" s="316">
        <v>45042</v>
      </c>
      <c r="J369" s="318" t="s">
        <v>251</v>
      </c>
      <c r="K369" s="318" t="s">
        <v>816</v>
      </c>
      <c r="L369" s="318" t="s">
        <v>216</v>
      </c>
      <c r="M369" s="318" t="s">
        <v>216</v>
      </c>
      <c r="N369" s="318" t="s">
        <v>216</v>
      </c>
      <c r="O369" s="318" t="s">
        <v>216</v>
      </c>
      <c r="P369" s="316">
        <v>44931</v>
      </c>
      <c r="Q369" s="331">
        <v>3800</v>
      </c>
      <c r="R369" s="317" t="s">
        <v>218</v>
      </c>
      <c r="S369" s="337">
        <v>0</v>
      </c>
      <c r="T369" s="317">
        <v>0</v>
      </c>
      <c r="U369" s="317"/>
      <c r="V369" s="317"/>
      <c r="W369" s="317"/>
      <c r="X369" s="320">
        <v>0</v>
      </c>
      <c r="Y369" s="317"/>
      <c r="Z369" s="317"/>
      <c r="AA369" s="317">
        <v>0</v>
      </c>
      <c r="AB369" s="317"/>
      <c r="AC369" s="317"/>
      <c r="AD369" s="317"/>
      <c r="AE369" s="318" t="s">
        <v>220</v>
      </c>
      <c r="AF369" s="321"/>
      <c r="AG369" s="322" t="s">
        <v>216</v>
      </c>
      <c r="AH369" s="322" t="s">
        <v>216</v>
      </c>
      <c r="AI369" s="322" t="s">
        <v>349</v>
      </c>
      <c r="AJ369" s="322" t="s">
        <v>216</v>
      </c>
      <c r="AK369" s="322" t="s">
        <v>216</v>
      </c>
      <c r="AL369" s="322" t="s">
        <v>216</v>
      </c>
      <c r="AM369" s="322" t="s">
        <v>216</v>
      </c>
      <c r="AN369" s="321"/>
      <c r="AO369" s="321"/>
      <c r="AP369" s="322" t="s">
        <v>216</v>
      </c>
      <c r="AQ369" s="322" t="s">
        <v>216</v>
      </c>
      <c r="AR369" s="322" t="s">
        <v>216</v>
      </c>
    </row>
    <row r="370" spans="1:44" ht="15.75" customHeight="1" x14ac:dyDescent="0.25">
      <c r="A370" s="316">
        <v>44847</v>
      </c>
      <c r="B370" s="317" t="s">
        <v>216</v>
      </c>
      <c r="C370" s="317" t="s">
        <v>2242</v>
      </c>
      <c r="D370" s="317" t="s">
        <v>1531</v>
      </c>
      <c r="E370" s="317" t="s">
        <v>2243</v>
      </c>
      <c r="F370" s="317" t="s">
        <v>1864</v>
      </c>
      <c r="G370" s="317" t="s">
        <v>209</v>
      </c>
      <c r="H370" s="317" t="s">
        <v>2244</v>
      </c>
      <c r="I370" s="316">
        <v>44848</v>
      </c>
      <c r="J370" s="318" t="s">
        <v>229</v>
      </c>
      <c r="K370" s="318" t="s">
        <v>475</v>
      </c>
      <c r="L370" s="318" t="s">
        <v>271</v>
      </c>
      <c r="M370" s="318" t="s">
        <v>476</v>
      </c>
      <c r="N370" s="318" t="s">
        <v>216</v>
      </c>
      <c r="O370" s="318" t="s">
        <v>216</v>
      </c>
      <c r="P370" s="316">
        <v>44880</v>
      </c>
      <c r="Q370" s="331">
        <v>2042.89</v>
      </c>
      <c r="R370" s="317" t="s">
        <v>218</v>
      </c>
      <c r="S370" s="337">
        <v>2451.4699999999998</v>
      </c>
      <c r="T370" s="317">
        <v>0</v>
      </c>
      <c r="U370" s="317"/>
      <c r="V370" s="317"/>
      <c r="W370" s="317"/>
      <c r="X370" s="320">
        <v>0</v>
      </c>
      <c r="Y370" s="317"/>
      <c r="Z370" s="317"/>
      <c r="AA370" s="317">
        <v>2451.4699999999998</v>
      </c>
      <c r="AB370" s="317"/>
      <c r="AC370" s="317"/>
      <c r="AD370" s="317"/>
      <c r="AE370" s="318" t="s">
        <v>220</v>
      </c>
      <c r="AF370" s="321">
        <v>44852</v>
      </c>
      <c r="AG370" s="322" t="s">
        <v>2245</v>
      </c>
      <c r="AH370" s="322" t="s">
        <v>1440</v>
      </c>
      <c r="AI370" s="322" t="s">
        <v>1531</v>
      </c>
      <c r="AJ370" s="322" t="s">
        <v>2030</v>
      </c>
      <c r="AK370" s="323">
        <v>80962020</v>
      </c>
      <c r="AL370" s="323">
        <v>60952010</v>
      </c>
      <c r="AM370" s="322" t="s">
        <v>1443</v>
      </c>
      <c r="AN370" s="321">
        <v>44853</v>
      </c>
      <c r="AO370" s="321">
        <v>44880</v>
      </c>
      <c r="AP370" s="322" t="s">
        <v>216</v>
      </c>
      <c r="AQ370" s="323">
        <v>2451.4699999999998</v>
      </c>
      <c r="AR370" s="322" t="s">
        <v>216</v>
      </c>
    </row>
    <row r="371" spans="1:44" ht="15.75" customHeight="1" x14ac:dyDescent="0.25">
      <c r="A371" s="316">
        <v>45000</v>
      </c>
      <c r="B371" s="317" t="s">
        <v>2246</v>
      </c>
      <c r="C371" s="317" t="s">
        <v>2247</v>
      </c>
      <c r="D371" s="317" t="s">
        <v>2248</v>
      </c>
      <c r="E371" s="317" t="s">
        <v>2249</v>
      </c>
      <c r="F371" s="317" t="s">
        <v>2250</v>
      </c>
      <c r="G371" s="317" t="s">
        <v>209</v>
      </c>
      <c r="H371" s="317" t="s">
        <v>2251</v>
      </c>
      <c r="I371" s="316">
        <v>45014</v>
      </c>
      <c r="J371" s="318" t="s">
        <v>240</v>
      </c>
      <c r="K371" s="318" t="s">
        <v>241</v>
      </c>
      <c r="L371" s="318" t="s">
        <v>216</v>
      </c>
      <c r="M371" s="318" t="s">
        <v>216</v>
      </c>
      <c r="N371" s="318" t="s">
        <v>216</v>
      </c>
      <c r="O371" s="318" t="s">
        <v>216</v>
      </c>
      <c r="P371" s="316">
        <v>45016</v>
      </c>
      <c r="Q371" s="343">
        <v>1500</v>
      </c>
      <c r="R371" s="317" t="s">
        <v>218</v>
      </c>
      <c r="S371" s="337">
        <v>0</v>
      </c>
      <c r="T371" s="317">
        <v>0</v>
      </c>
      <c r="U371" s="317"/>
      <c r="V371" s="317"/>
      <c r="W371" s="317"/>
      <c r="X371" s="320">
        <v>0</v>
      </c>
      <c r="Y371" s="317"/>
      <c r="Z371" s="317"/>
      <c r="AA371" s="317">
        <v>0</v>
      </c>
      <c r="AB371" s="317"/>
      <c r="AC371" s="317"/>
      <c r="AD371" s="317"/>
      <c r="AE371" s="318" t="s">
        <v>220</v>
      </c>
      <c r="AF371" s="321"/>
      <c r="AG371" s="322" t="s">
        <v>216</v>
      </c>
      <c r="AH371" s="322" t="s">
        <v>216</v>
      </c>
      <c r="AI371" s="322" t="s">
        <v>234</v>
      </c>
      <c r="AJ371" s="322" t="s">
        <v>216</v>
      </c>
      <c r="AK371" s="322" t="s">
        <v>216</v>
      </c>
      <c r="AL371" s="322" t="s">
        <v>216</v>
      </c>
      <c r="AM371" s="322" t="s">
        <v>216</v>
      </c>
      <c r="AN371" s="321"/>
      <c r="AO371" s="321"/>
      <c r="AP371" s="322" t="s">
        <v>216</v>
      </c>
      <c r="AQ371" s="322" t="s">
        <v>216</v>
      </c>
      <c r="AR371" s="322" t="s">
        <v>216</v>
      </c>
    </row>
    <row r="372" spans="1:44" ht="15.75" customHeight="1" x14ac:dyDescent="0.25">
      <c r="A372" s="316">
        <v>44888</v>
      </c>
      <c r="B372" s="317" t="s">
        <v>2252</v>
      </c>
      <c r="C372" s="317" t="s">
        <v>2253</v>
      </c>
      <c r="D372" s="317" t="s">
        <v>1488</v>
      </c>
      <c r="E372" s="317" t="s">
        <v>1769</v>
      </c>
      <c r="F372" s="317" t="s">
        <v>1770</v>
      </c>
      <c r="G372" s="317" t="s">
        <v>209</v>
      </c>
      <c r="H372" s="317" t="s">
        <v>2254</v>
      </c>
      <c r="I372" s="316">
        <v>44908</v>
      </c>
      <c r="J372" s="318" t="s">
        <v>213</v>
      </c>
      <c r="K372" s="318" t="s">
        <v>2255</v>
      </c>
      <c r="L372" s="318" t="s">
        <v>216</v>
      </c>
      <c r="M372" s="318" t="s">
        <v>216</v>
      </c>
      <c r="N372" s="318" t="s">
        <v>216</v>
      </c>
      <c r="O372" s="318" t="s">
        <v>216</v>
      </c>
      <c r="P372" s="316">
        <v>44930</v>
      </c>
      <c r="Q372" s="331">
        <v>2655</v>
      </c>
      <c r="R372" s="317" t="s">
        <v>255</v>
      </c>
      <c r="S372" s="337">
        <v>2663.88</v>
      </c>
      <c r="T372" s="317">
        <v>0</v>
      </c>
      <c r="U372" s="317"/>
      <c r="V372" s="317"/>
      <c r="W372" s="317"/>
      <c r="X372" s="320">
        <v>0</v>
      </c>
      <c r="Y372" s="317"/>
      <c r="Z372" s="317"/>
      <c r="AA372" s="317">
        <v>2663.88</v>
      </c>
      <c r="AB372" s="317"/>
      <c r="AC372" s="317"/>
      <c r="AD372" s="317"/>
      <c r="AE372" s="318" t="s">
        <v>220</v>
      </c>
      <c r="AF372" s="321">
        <v>44901</v>
      </c>
      <c r="AG372" s="322" t="s">
        <v>2256</v>
      </c>
      <c r="AH372" s="322" t="s">
        <v>1440</v>
      </c>
      <c r="AI372" s="322" t="s">
        <v>1494</v>
      </c>
      <c r="AJ372" s="322" t="s">
        <v>2257</v>
      </c>
      <c r="AK372" s="323">
        <v>80969313</v>
      </c>
      <c r="AL372" s="323">
        <v>60959324</v>
      </c>
      <c r="AM372" s="322" t="s">
        <v>1443</v>
      </c>
      <c r="AN372" s="321">
        <v>44907</v>
      </c>
      <c r="AO372" s="321">
        <v>44930</v>
      </c>
      <c r="AP372" s="322" t="s">
        <v>216</v>
      </c>
      <c r="AQ372" s="323">
        <v>2663.88</v>
      </c>
      <c r="AR372" s="322" t="s">
        <v>216</v>
      </c>
    </row>
    <row r="373" spans="1:44" ht="15.75" customHeight="1" x14ac:dyDescent="0.25">
      <c r="A373" s="316">
        <v>44923</v>
      </c>
      <c r="B373" s="317" t="s">
        <v>216</v>
      </c>
      <c r="C373" s="317" t="s">
        <v>2258</v>
      </c>
      <c r="D373" s="317" t="s">
        <v>1591</v>
      </c>
      <c r="E373" s="317" t="s">
        <v>1592</v>
      </c>
      <c r="F373" s="317" t="s">
        <v>1593</v>
      </c>
      <c r="G373" s="317" t="s">
        <v>209</v>
      </c>
      <c r="H373" s="317" t="s">
        <v>2259</v>
      </c>
      <c r="I373" s="316">
        <v>44951</v>
      </c>
      <c r="J373" s="318" t="s">
        <v>251</v>
      </c>
      <c r="K373" s="318" t="s">
        <v>2260</v>
      </c>
      <c r="L373" s="318" t="s">
        <v>216</v>
      </c>
      <c r="M373" s="318" t="s">
        <v>216</v>
      </c>
      <c r="N373" s="318" t="s">
        <v>216</v>
      </c>
      <c r="O373" s="318" t="s">
        <v>216</v>
      </c>
      <c r="P373" s="316">
        <v>44950</v>
      </c>
      <c r="Q373" s="331">
        <v>4500</v>
      </c>
      <c r="R373" s="317" t="s">
        <v>255</v>
      </c>
      <c r="S373" s="337">
        <v>4515.05</v>
      </c>
      <c r="T373" s="317">
        <v>0</v>
      </c>
      <c r="U373" s="317"/>
      <c r="V373" s="317"/>
      <c r="W373" s="317"/>
      <c r="X373" s="320">
        <v>0</v>
      </c>
      <c r="Y373" s="317"/>
      <c r="Z373" s="317"/>
      <c r="AA373" s="317">
        <v>4515.05</v>
      </c>
      <c r="AB373" s="317"/>
      <c r="AC373" s="317"/>
      <c r="AD373" s="317"/>
      <c r="AE373" s="318" t="s">
        <v>220</v>
      </c>
      <c r="AF373" s="321">
        <v>44916</v>
      </c>
      <c r="AG373" s="322" t="s">
        <v>2261</v>
      </c>
      <c r="AH373" s="322" t="s">
        <v>1440</v>
      </c>
      <c r="AI373" s="322" t="s">
        <v>1580</v>
      </c>
      <c r="AJ373" s="322" t="s">
        <v>2262</v>
      </c>
      <c r="AK373" s="323">
        <v>80971084</v>
      </c>
      <c r="AL373" s="323">
        <v>60961635</v>
      </c>
      <c r="AM373" s="322" t="s">
        <v>1443</v>
      </c>
      <c r="AN373" s="321">
        <v>44936</v>
      </c>
      <c r="AO373" s="321">
        <v>44950</v>
      </c>
      <c r="AP373" s="322" t="s">
        <v>216</v>
      </c>
      <c r="AQ373" s="323">
        <v>4515.05</v>
      </c>
      <c r="AR373" s="322" t="s">
        <v>216</v>
      </c>
    </row>
    <row r="374" spans="1:44" s="303" customFormat="1" ht="15.75" customHeight="1" x14ac:dyDescent="0.25">
      <c r="A374" s="316">
        <v>44930</v>
      </c>
      <c r="B374" s="317" t="s">
        <v>2263</v>
      </c>
      <c r="C374" s="317" t="s">
        <v>2264</v>
      </c>
      <c r="D374" s="317" t="s">
        <v>1476</v>
      </c>
      <c r="E374" s="317" t="s">
        <v>2141</v>
      </c>
      <c r="F374" s="317" t="s">
        <v>2142</v>
      </c>
      <c r="G374" s="317" t="s">
        <v>209</v>
      </c>
      <c r="H374" s="317" t="s">
        <v>2265</v>
      </c>
      <c r="I374" s="316">
        <v>44957</v>
      </c>
      <c r="J374" s="318" t="s">
        <v>229</v>
      </c>
      <c r="K374" s="318" t="s">
        <v>2266</v>
      </c>
      <c r="L374" s="318" t="s">
        <v>211</v>
      </c>
      <c r="M374" s="318" t="s">
        <v>2267</v>
      </c>
      <c r="N374" s="318" t="s">
        <v>229</v>
      </c>
      <c r="O374" s="318" t="s">
        <v>1773</v>
      </c>
      <c r="P374" s="316">
        <v>44958</v>
      </c>
      <c r="Q374" s="331">
        <v>4590</v>
      </c>
      <c r="R374" s="317" t="s">
        <v>218</v>
      </c>
      <c r="S374" s="337">
        <v>5508</v>
      </c>
      <c r="T374" s="317">
        <v>0</v>
      </c>
      <c r="U374" s="317"/>
      <c r="V374" s="317"/>
      <c r="W374" s="317"/>
      <c r="X374" s="320">
        <v>1836.37</v>
      </c>
      <c r="Y374" s="317"/>
      <c r="Z374" s="317"/>
      <c r="AA374" s="317">
        <v>3671.63</v>
      </c>
      <c r="AB374" s="317"/>
      <c r="AC374" s="317"/>
      <c r="AD374" s="317"/>
      <c r="AE374" s="318" t="s">
        <v>220</v>
      </c>
      <c r="AF374" s="321">
        <v>44936</v>
      </c>
      <c r="AG374" s="322" t="s">
        <v>2268</v>
      </c>
      <c r="AH374" s="322" t="s">
        <v>1440</v>
      </c>
      <c r="AI374" s="322" t="s">
        <v>2269</v>
      </c>
      <c r="AJ374" s="322" t="s">
        <v>2270</v>
      </c>
      <c r="AK374" s="323">
        <v>80972798</v>
      </c>
      <c r="AL374" s="323">
        <v>60962777</v>
      </c>
      <c r="AM374" s="322" t="s">
        <v>1464</v>
      </c>
      <c r="AN374" s="321">
        <v>44944</v>
      </c>
      <c r="AO374" s="321">
        <v>44958</v>
      </c>
      <c r="AP374" s="322" t="s">
        <v>216</v>
      </c>
      <c r="AQ374" s="345">
        <v>5508</v>
      </c>
      <c r="AR374" s="322" t="s">
        <v>216</v>
      </c>
    </row>
    <row r="375" spans="1:44" ht="15.75" customHeight="1" x14ac:dyDescent="0.25">
      <c r="A375" s="316">
        <v>44855</v>
      </c>
      <c r="B375" s="317" t="s">
        <v>216</v>
      </c>
      <c r="C375" s="317" t="s">
        <v>2271</v>
      </c>
      <c r="D375" s="317" t="s">
        <v>236</v>
      </c>
      <c r="E375" s="317" t="s">
        <v>2272</v>
      </c>
      <c r="F375" s="317" t="s">
        <v>2273</v>
      </c>
      <c r="G375" s="317" t="s">
        <v>209</v>
      </c>
      <c r="H375" s="317" t="s">
        <v>2274</v>
      </c>
      <c r="I375" s="316"/>
      <c r="J375" s="318" t="s">
        <v>304</v>
      </c>
      <c r="K375" s="318" t="s">
        <v>2275</v>
      </c>
      <c r="L375" s="318" t="s">
        <v>216</v>
      </c>
      <c r="M375" s="318" t="s">
        <v>216</v>
      </c>
      <c r="N375" s="318" t="s">
        <v>216</v>
      </c>
      <c r="O375" s="318" t="s">
        <v>216</v>
      </c>
      <c r="P375" s="316">
        <v>44861</v>
      </c>
      <c r="Q375" s="331">
        <v>1840</v>
      </c>
      <c r="R375" s="317" t="s">
        <v>218</v>
      </c>
      <c r="S375" s="337">
        <v>0</v>
      </c>
      <c r="T375" s="317">
        <v>0</v>
      </c>
      <c r="U375" s="317"/>
      <c r="V375" s="317"/>
      <c r="W375" s="317"/>
      <c r="X375" s="320">
        <v>0</v>
      </c>
      <c r="Y375" s="317"/>
      <c r="Z375" s="317"/>
      <c r="AA375" s="317">
        <v>0</v>
      </c>
      <c r="AB375" s="317"/>
      <c r="AC375" s="317"/>
      <c r="AD375" s="317"/>
      <c r="AE375" s="318" t="s">
        <v>220</v>
      </c>
      <c r="AF375" s="321"/>
      <c r="AG375" s="322"/>
      <c r="AH375" s="322" t="s">
        <v>216</v>
      </c>
      <c r="AI375" s="322" t="s">
        <v>244</v>
      </c>
      <c r="AJ375" s="322" t="s">
        <v>216</v>
      </c>
      <c r="AK375" s="322" t="s">
        <v>216</v>
      </c>
      <c r="AL375" s="322" t="s">
        <v>216</v>
      </c>
      <c r="AM375" s="322" t="s">
        <v>216</v>
      </c>
      <c r="AN375" s="321"/>
      <c r="AO375" s="321"/>
      <c r="AP375" s="322" t="s">
        <v>216</v>
      </c>
      <c r="AQ375" s="322" t="s">
        <v>216</v>
      </c>
      <c r="AR375" s="322" t="s">
        <v>216</v>
      </c>
    </row>
    <row r="376" spans="1:44" s="303" customFormat="1" ht="15.75" customHeight="1" x14ac:dyDescent="0.25">
      <c r="A376" s="316">
        <v>44931</v>
      </c>
      <c r="B376" s="317" t="s">
        <v>2276</v>
      </c>
      <c r="C376" s="317" t="s">
        <v>2277</v>
      </c>
      <c r="D376" s="317" t="s">
        <v>1476</v>
      </c>
      <c r="E376" s="317" t="s">
        <v>2141</v>
      </c>
      <c r="F376" s="317" t="s">
        <v>2142</v>
      </c>
      <c r="G376" s="317" t="s">
        <v>209</v>
      </c>
      <c r="H376" s="317" t="s">
        <v>2278</v>
      </c>
      <c r="I376" s="316">
        <v>44767</v>
      </c>
      <c r="J376" s="318" t="s">
        <v>229</v>
      </c>
      <c r="K376" s="318" t="s">
        <v>2279</v>
      </c>
      <c r="L376" s="318" t="s">
        <v>231</v>
      </c>
      <c r="M376" s="318" t="s">
        <v>2280</v>
      </c>
      <c r="N376" s="318" t="s">
        <v>216</v>
      </c>
      <c r="O376" s="318" t="s">
        <v>216</v>
      </c>
      <c r="P376" s="316">
        <v>44958</v>
      </c>
      <c r="Q376" s="331">
        <v>4590</v>
      </c>
      <c r="R376" s="317" t="s">
        <v>218</v>
      </c>
      <c r="S376" s="337">
        <v>5508</v>
      </c>
      <c r="T376" s="317">
        <v>0</v>
      </c>
      <c r="U376" s="317"/>
      <c r="V376" s="317"/>
      <c r="W376" s="317"/>
      <c r="X376" s="320">
        <v>2754</v>
      </c>
      <c r="Y376" s="317"/>
      <c r="Z376" s="317"/>
      <c r="AA376" s="317">
        <v>2754</v>
      </c>
      <c r="AB376" s="317"/>
      <c r="AC376" s="317"/>
      <c r="AD376" s="317"/>
      <c r="AE376" s="318" t="s">
        <v>220</v>
      </c>
      <c r="AF376" s="321">
        <v>44936</v>
      </c>
      <c r="AG376" s="322" t="s">
        <v>2281</v>
      </c>
      <c r="AH376" s="322" t="s">
        <v>1440</v>
      </c>
      <c r="AI376" s="322" t="s">
        <v>2269</v>
      </c>
      <c r="AJ376" s="322" t="s">
        <v>2282</v>
      </c>
      <c r="AK376" s="323">
        <v>80972890</v>
      </c>
      <c r="AL376" s="323">
        <v>60963017</v>
      </c>
      <c r="AM376" s="322" t="s">
        <v>1464</v>
      </c>
      <c r="AN376" s="321">
        <v>44944</v>
      </c>
      <c r="AO376" s="321">
        <v>44958</v>
      </c>
      <c r="AP376" s="322" t="s">
        <v>216</v>
      </c>
      <c r="AQ376" s="345">
        <v>5508</v>
      </c>
      <c r="AR376" s="322" t="s">
        <v>216</v>
      </c>
    </row>
    <row r="377" spans="1:44" ht="15.75" customHeight="1" x14ac:dyDescent="0.25">
      <c r="A377" s="316">
        <v>44981</v>
      </c>
      <c r="B377" s="317" t="s">
        <v>216</v>
      </c>
      <c r="C377" s="317" t="s">
        <v>2283</v>
      </c>
      <c r="D377" s="317" t="s">
        <v>206</v>
      </c>
      <c r="E377" s="317" t="s">
        <v>2284</v>
      </c>
      <c r="F377" s="317" t="s">
        <v>2285</v>
      </c>
      <c r="G377" s="317" t="s">
        <v>216</v>
      </c>
      <c r="H377" s="317" t="s">
        <v>2286</v>
      </c>
      <c r="I377" s="316">
        <v>45031</v>
      </c>
      <c r="J377" s="318" t="s">
        <v>271</v>
      </c>
      <c r="K377" s="318" t="s">
        <v>2287</v>
      </c>
      <c r="L377" s="318" t="s">
        <v>216</v>
      </c>
      <c r="M377" s="318" t="s">
        <v>216</v>
      </c>
      <c r="N377" s="318" t="s">
        <v>216</v>
      </c>
      <c r="O377" s="318" t="s">
        <v>216</v>
      </c>
      <c r="P377" s="316">
        <v>44872</v>
      </c>
      <c r="Q377" s="331">
        <v>1538</v>
      </c>
      <c r="R377" s="317" t="s">
        <v>216</v>
      </c>
      <c r="S377" s="337">
        <v>0</v>
      </c>
      <c r="T377" s="317">
        <v>0</v>
      </c>
      <c r="U377" s="317"/>
      <c r="V377" s="317"/>
      <c r="W377" s="317"/>
      <c r="X377" s="320">
        <v>0</v>
      </c>
      <c r="Y377" s="317"/>
      <c r="Z377" s="317"/>
      <c r="AA377" s="317">
        <v>0</v>
      </c>
      <c r="AB377" s="317"/>
      <c r="AC377" s="317"/>
      <c r="AD377" s="317"/>
      <c r="AE377" s="318" t="s">
        <v>220</v>
      </c>
      <c r="AF377" s="321"/>
      <c r="AG377" s="322" t="s">
        <v>216</v>
      </c>
      <c r="AH377" s="322" t="s">
        <v>216</v>
      </c>
      <c r="AI377" s="322" t="s">
        <v>349</v>
      </c>
      <c r="AJ377" s="322" t="s">
        <v>216</v>
      </c>
      <c r="AK377" s="322" t="s">
        <v>216</v>
      </c>
      <c r="AL377" s="322" t="s">
        <v>216</v>
      </c>
      <c r="AM377" s="322" t="s">
        <v>216</v>
      </c>
      <c r="AN377" s="321"/>
      <c r="AO377" s="321"/>
      <c r="AP377" s="322" t="s">
        <v>216</v>
      </c>
      <c r="AQ377" s="322" t="s">
        <v>216</v>
      </c>
      <c r="AR377" s="322" t="s">
        <v>216</v>
      </c>
    </row>
    <row r="378" spans="1:44" ht="15.75" customHeight="1" x14ac:dyDescent="0.25">
      <c r="A378" s="316">
        <v>44882</v>
      </c>
      <c r="B378" s="317" t="s">
        <v>216</v>
      </c>
      <c r="C378" s="317" t="s">
        <v>2288</v>
      </c>
      <c r="D378" s="317" t="s">
        <v>2289</v>
      </c>
      <c r="E378" s="317" t="s">
        <v>2290</v>
      </c>
      <c r="F378" s="317" t="s">
        <v>2291</v>
      </c>
      <c r="G378" s="317" t="s">
        <v>209</v>
      </c>
      <c r="H378" s="317" t="s">
        <v>2292</v>
      </c>
      <c r="I378" s="316">
        <v>44932</v>
      </c>
      <c r="J378" s="318" t="s">
        <v>240</v>
      </c>
      <c r="K378" s="318" t="s">
        <v>2293</v>
      </c>
      <c r="L378" s="318" t="s">
        <v>216</v>
      </c>
      <c r="M378" s="318" t="s">
        <v>216</v>
      </c>
      <c r="N378" s="318" t="s">
        <v>216</v>
      </c>
      <c r="O378" s="318" t="s">
        <v>216</v>
      </c>
      <c r="P378" s="316">
        <v>44950</v>
      </c>
      <c r="Q378" s="331">
        <v>924</v>
      </c>
      <c r="R378" s="317" t="s">
        <v>407</v>
      </c>
      <c r="S378" s="337">
        <v>979.42</v>
      </c>
      <c r="T378" s="317">
        <v>0</v>
      </c>
      <c r="U378" s="317"/>
      <c r="V378" s="317"/>
      <c r="W378" s="317"/>
      <c r="X378" s="320">
        <v>0</v>
      </c>
      <c r="Y378" s="317"/>
      <c r="Z378" s="317"/>
      <c r="AA378" s="317">
        <v>979.42</v>
      </c>
      <c r="AB378" s="317"/>
      <c r="AC378" s="317"/>
      <c r="AD378" s="317"/>
      <c r="AE378" s="318" t="s">
        <v>220</v>
      </c>
      <c r="AF378" s="321">
        <v>44935</v>
      </c>
      <c r="AG378" s="322" t="s">
        <v>2294</v>
      </c>
      <c r="AH378" s="322" t="s">
        <v>1440</v>
      </c>
      <c r="AI378" s="322" t="s">
        <v>1472</v>
      </c>
      <c r="AJ378" s="322" t="s">
        <v>2077</v>
      </c>
      <c r="AK378" s="323">
        <v>80972176</v>
      </c>
      <c r="AL378" s="323">
        <v>60962030</v>
      </c>
      <c r="AM378" s="322" t="s">
        <v>1443</v>
      </c>
      <c r="AN378" s="321">
        <v>44937</v>
      </c>
      <c r="AO378" s="321">
        <v>44950</v>
      </c>
      <c r="AP378" s="322" t="s">
        <v>216</v>
      </c>
      <c r="AQ378" s="323">
        <v>979.42</v>
      </c>
      <c r="AR378" s="322" t="s">
        <v>216</v>
      </c>
    </row>
    <row r="379" spans="1:44" ht="15.75" customHeight="1" x14ac:dyDescent="0.25">
      <c r="A379" s="316">
        <v>44867</v>
      </c>
      <c r="B379" s="317" t="s">
        <v>216</v>
      </c>
      <c r="C379" s="317" t="s">
        <v>2295</v>
      </c>
      <c r="D379" s="317" t="s">
        <v>2296</v>
      </c>
      <c r="E379" s="317" t="s">
        <v>2297</v>
      </c>
      <c r="F379" s="317" t="s">
        <v>2298</v>
      </c>
      <c r="G379" s="317" t="s">
        <v>209</v>
      </c>
      <c r="H379" s="317" t="s">
        <v>2299</v>
      </c>
      <c r="I379" s="316">
        <v>44943</v>
      </c>
      <c r="J379" s="318" t="s">
        <v>251</v>
      </c>
      <c r="K379" s="318" t="s">
        <v>2300</v>
      </c>
      <c r="L379" s="318" t="s">
        <v>1241</v>
      </c>
      <c r="M379" s="318" t="s">
        <v>2301</v>
      </c>
      <c r="N379" s="318" t="s">
        <v>1159</v>
      </c>
      <c r="O379" s="318" t="s">
        <v>2302</v>
      </c>
      <c r="P379" s="316">
        <v>44936</v>
      </c>
      <c r="Q379" s="331">
        <v>2268.9699999999998</v>
      </c>
      <c r="R379" s="317" t="s">
        <v>218</v>
      </c>
      <c r="S379" s="337">
        <v>2722.76</v>
      </c>
      <c r="T379" s="317">
        <v>0</v>
      </c>
      <c r="U379" s="317"/>
      <c r="V379" s="317"/>
      <c r="W379" s="317"/>
      <c r="X379" s="320">
        <v>0</v>
      </c>
      <c r="Y379" s="317"/>
      <c r="Z379" s="317"/>
      <c r="AA379" s="317">
        <v>2722.76</v>
      </c>
      <c r="AB379" s="317"/>
      <c r="AC379" s="317"/>
      <c r="AD379" s="317"/>
      <c r="AE379" s="318" t="s">
        <v>220</v>
      </c>
      <c r="AF379" s="321">
        <v>44897</v>
      </c>
      <c r="AG379" s="322" t="s">
        <v>2303</v>
      </c>
      <c r="AH379" s="322" t="s">
        <v>1440</v>
      </c>
      <c r="AI379" s="322" t="s">
        <v>2304</v>
      </c>
      <c r="AJ379" s="322" t="s">
        <v>1998</v>
      </c>
      <c r="AK379" s="323">
        <v>80968597</v>
      </c>
      <c r="AL379" s="323">
        <v>60958597</v>
      </c>
      <c r="AM379" s="322" t="s">
        <v>1443</v>
      </c>
      <c r="AN379" s="321">
        <v>44902</v>
      </c>
      <c r="AO379" s="321">
        <v>44936</v>
      </c>
      <c r="AP379" s="322" t="s">
        <v>216</v>
      </c>
      <c r="AQ379" s="345">
        <v>2722.76</v>
      </c>
      <c r="AR379" s="322" t="s">
        <v>216</v>
      </c>
    </row>
    <row r="380" spans="1:44" ht="15.75" customHeight="1" x14ac:dyDescent="0.25">
      <c r="A380" s="316">
        <v>44956</v>
      </c>
      <c r="B380" s="317" t="s">
        <v>216</v>
      </c>
      <c r="C380" s="317" t="s">
        <v>2305</v>
      </c>
      <c r="D380" s="317" t="s">
        <v>1488</v>
      </c>
      <c r="E380" s="317" t="s">
        <v>2306</v>
      </c>
      <c r="F380" s="317" t="s">
        <v>2307</v>
      </c>
      <c r="G380" s="317" t="s">
        <v>209</v>
      </c>
      <c r="H380" s="317" t="s">
        <v>2308</v>
      </c>
      <c r="I380" s="316">
        <v>44980</v>
      </c>
      <c r="J380" s="318" t="s">
        <v>240</v>
      </c>
      <c r="K380" s="318" t="s">
        <v>241</v>
      </c>
      <c r="L380" s="318" t="s">
        <v>216</v>
      </c>
      <c r="M380" s="318" t="s">
        <v>216</v>
      </c>
      <c r="N380" s="318" t="s">
        <v>216</v>
      </c>
      <c r="O380" s="318" t="s">
        <v>216</v>
      </c>
      <c r="P380" s="316">
        <v>44979</v>
      </c>
      <c r="Q380" s="331">
        <v>2448</v>
      </c>
      <c r="R380" s="317" t="s">
        <v>255</v>
      </c>
      <c r="S380" s="337">
        <v>2378.44</v>
      </c>
      <c r="T380" s="317">
        <v>0</v>
      </c>
      <c r="U380" s="317"/>
      <c r="V380" s="317"/>
      <c r="W380" s="317"/>
      <c r="X380" s="320">
        <v>0</v>
      </c>
      <c r="Y380" s="317"/>
      <c r="Z380" s="317"/>
      <c r="AA380" s="317">
        <v>2378.44</v>
      </c>
      <c r="AB380" s="317"/>
      <c r="AC380" s="317"/>
      <c r="AD380" s="317"/>
      <c r="AE380" s="318" t="s">
        <v>220</v>
      </c>
      <c r="AF380" s="321">
        <v>44963</v>
      </c>
      <c r="AG380" s="322" t="s">
        <v>2309</v>
      </c>
      <c r="AH380" s="322" t="s">
        <v>1440</v>
      </c>
      <c r="AI380" s="322" t="s">
        <v>1494</v>
      </c>
      <c r="AJ380" s="322" t="s">
        <v>2310</v>
      </c>
      <c r="AK380" s="323">
        <v>80976366</v>
      </c>
      <c r="AL380" s="323">
        <v>60966872</v>
      </c>
      <c r="AM380" s="322" t="s">
        <v>1443</v>
      </c>
      <c r="AN380" s="321">
        <v>44970</v>
      </c>
      <c r="AO380" s="321">
        <v>44979</v>
      </c>
      <c r="AP380" s="322" t="s">
        <v>216</v>
      </c>
      <c r="AQ380" s="323">
        <v>2378.44</v>
      </c>
      <c r="AR380" s="322" t="s">
        <v>216</v>
      </c>
    </row>
    <row r="381" spans="1:44" ht="15.75" customHeight="1" x14ac:dyDescent="0.25">
      <c r="A381" s="316">
        <v>44942</v>
      </c>
      <c r="B381" s="317" t="s">
        <v>216</v>
      </c>
      <c r="C381" s="317" t="s">
        <v>2311</v>
      </c>
      <c r="D381" s="317" t="s">
        <v>390</v>
      </c>
      <c r="E381" s="317" t="s">
        <v>639</v>
      </c>
      <c r="F381" s="317" t="s">
        <v>640</v>
      </c>
      <c r="G381" s="317" t="s">
        <v>209</v>
      </c>
      <c r="H381" s="317" t="s">
        <v>2312</v>
      </c>
      <c r="I381" s="316">
        <v>44959</v>
      </c>
      <c r="J381" s="318" t="s">
        <v>251</v>
      </c>
      <c r="K381" s="318" t="s">
        <v>2056</v>
      </c>
      <c r="L381" s="318" t="s">
        <v>216</v>
      </c>
      <c r="M381" s="318" t="s">
        <v>216</v>
      </c>
      <c r="N381" s="318" t="s">
        <v>216</v>
      </c>
      <c r="O381" s="318" t="s">
        <v>216</v>
      </c>
      <c r="P381" s="316">
        <v>44959</v>
      </c>
      <c r="Q381" s="331">
        <v>1935</v>
      </c>
      <c r="R381" s="317" t="s">
        <v>255</v>
      </c>
      <c r="S381" s="337">
        <v>0</v>
      </c>
      <c r="T381" s="317">
        <v>0</v>
      </c>
      <c r="U381" s="317"/>
      <c r="V381" s="317"/>
      <c r="W381" s="317"/>
      <c r="X381" s="320">
        <v>0</v>
      </c>
      <c r="Y381" s="317"/>
      <c r="Z381" s="317"/>
      <c r="AA381" s="317">
        <v>0</v>
      </c>
      <c r="AB381" s="317"/>
      <c r="AC381" s="317"/>
      <c r="AD381" s="317"/>
      <c r="AE381" s="318" t="s">
        <v>220</v>
      </c>
      <c r="AF381" s="321"/>
      <c r="AG381" s="322" t="s">
        <v>216</v>
      </c>
      <c r="AH381" s="322" t="s">
        <v>216</v>
      </c>
      <c r="AI381" s="322" t="s">
        <v>1265</v>
      </c>
      <c r="AJ381" s="322" t="s">
        <v>216</v>
      </c>
      <c r="AK381" s="322" t="s">
        <v>216</v>
      </c>
      <c r="AL381" s="322" t="s">
        <v>216</v>
      </c>
      <c r="AM381" s="322" t="s">
        <v>216</v>
      </c>
      <c r="AN381" s="321"/>
      <c r="AO381" s="321"/>
      <c r="AP381" s="322" t="s">
        <v>216</v>
      </c>
      <c r="AQ381" s="322" t="s">
        <v>216</v>
      </c>
      <c r="AR381" s="322" t="s">
        <v>216</v>
      </c>
    </row>
    <row r="382" spans="1:44" ht="15.75" customHeight="1" x14ac:dyDescent="0.25">
      <c r="A382" s="316">
        <v>44972</v>
      </c>
      <c r="B382" s="317" t="s">
        <v>2313</v>
      </c>
      <c r="C382" s="317" t="s">
        <v>2314</v>
      </c>
      <c r="D382" s="317" t="s">
        <v>1562</v>
      </c>
      <c r="E382" s="317" t="s">
        <v>1820</v>
      </c>
      <c r="F382" s="317" t="s">
        <v>1821</v>
      </c>
      <c r="G382" s="317" t="s">
        <v>209</v>
      </c>
      <c r="H382" s="317" t="s">
        <v>2315</v>
      </c>
      <c r="I382" s="316">
        <v>44977</v>
      </c>
      <c r="J382" s="318" t="s">
        <v>271</v>
      </c>
      <c r="K382" s="318" t="s">
        <v>2316</v>
      </c>
      <c r="L382" s="318" t="s">
        <v>216</v>
      </c>
      <c r="M382" s="318" t="s">
        <v>216</v>
      </c>
      <c r="N382" s="318" t="s">
        <v>216</v>
      </c>
      <c r="O382" s="318" t="s">
        <v>216</v>
      </c>
      <c r="P382" s="316">
        <v>45007</v>
      </c>
      <c r="Q382" s="317" t="s">
        <v>2317</v>
      </c>
      <c r="R382" s="317" t="s">
        <v>218</v>
      </c>
      <c r="S382" s="337">
        <v>2808</v>
      </c>
      <c r="T382" s="317">
        <v>0</v>
      </c>
      <c r="U382" s="317"/>
      <c r="V382" s="317"/>
      <c r="W382" s="317"/>
      <c r="X382" s="320">
        <v>0</v>
      </c>
      <c r="Y382" s="317"/>
      <c r="Z382" s="317"/>
      <c r="AA382" s="317">
        <v>2808</v>
      </c>
      <c r="AB382" s="317"/>
      <c r="AC382" s="317"/>
      <c r="AD382" s="317"/>
      <c r="AE382" s="318" t="s">
        <v>220</v>
      </c>
      <c r="AF382" s="321">
        <v>44992</v>
      </c>
      <c r="AG382" s="322" t="s">
        <v>2318</v>
      </c>
      <c r="AH382" s="322" t="s">
        <v>1440</v>
      </c>
      <c r="AI382" s="322" t="s">
        <v>1569</v>
      </c>
      <c r="AJ382" s="322" t="s">
        <v>2319</v>
      </c>
      <c r="AK382" s="323">
        <v>80981489</v>
      </c>
      <c r="AL382" s="323">
        <v>60971107</v>
      </c>
      <c r="AM382" s="322" t="s">
        <v>1464</v>
      </c>
      <c r="AN382" s="321">
        <v>44998</v>
      </c>
      <c r="AO382" s="321">
        <v>45007</v>
      </c>
      <c r="AP382" s="322" t="s">
        <v>216</v>
      </c>
      <c r="AQ382" s="323">
        <v>2808</v>
      </c>
      <c r="AR382" s="322" t="s">
        <v>216</v>
      </c>
    </row>
    <row r="383" spans="1:44" ht="15.75" customHeight="1" x14ac:dyDescent="0.25">
      <c r="A383" s="316">
        <v>44883</v>
      </c>
      <c r="B383" s="317" t="s">
        <v>216</v>
      </c>
      <c r="C383" s="317" t="s">
        <v>2320</v>
      </c>
      <c r="D383" s="317" t="s">
        <v>1842</v>
      </c>
      <c r="E383" s="317" t="s">
        <v>1843</v>
      </c>
      <c r="F383" s="317" t="s">
        <v>1844</v>
      </c>
      <c r="G383" s="317" t="s">
        <v>209</v>
      </c>
      <c r="H383" s="317" t="s">
        <v>2321</v>
      </c>
      <c r="I383" s="316">
        <v>44900</v>
      </c>
      <c r="J383" s="318" t="s">
        <v>251</v>
      </c>
      <c r="K383" s="318" t="s">
        <v>1796</v>
      </c>
      <c r="L383" s="318" t="s">
        <v>216</v>
      </c>
      <c r="M383" s="318" t="s">
        <v>216</v>
      </c>
      <c r="N383" s="318" t="s">
        <v>216</v>
      </c>
      <c r="O383" s="318" t="s">
        <v>216</v>
      </c>
      <c r="P383" s="316">
        <v>44914</v>
      </c>
      <c r="Q383" s="317" t="s">
        <v>2322</v>
      </c>
      <c r="R383" s="317" t="s">
        <v>218</v>
      </c>
      <c r="S383" s="337">
        <v>1320</v>
      </c>
      <c r="T383" s="317">
        <v>0</v>
      </c>
      <c r="U383" s="317"/>
      <c r="V383" s="317"/>
      <c r="W383" s="317"/>
      <c r="X383" s="320">
        <v>0</v>
      </c>
      <c r="Y383" s="317"/>
      <c r="Z383" s="317"/>
      <c r="AA383" s="317">
        <v>1320</v>
      </c>
      <c r="AB383" s="317"/>
      <c r="AC383" s="317"/>
      <c r="AD383" s="317"/>
      <c r="AE383" s="318" t="s">
        <v>220</v>
      </c>
      <c r="AF383" s="321">
        <v>44889</v>
      </c>
      <c r="AG383" s="322" t="s">
        <v>2323</v>
      </c>
      <c r="AH383" s="322" t="s">
        <v>1440</v>
      </c>
      <c r="AI383" s="322" t="s">
        <v>1799</v>
      </c>
      <c r="AJ383" s="322" t="s">
        <v>2324</v>
      </c>
      <c r="AK383" s="323">
        <v>80967421</v>
      </c>
      <c r="AL383" s="323">
        <v>60957584</v>
      </c>
      <c r="AM383" s="322" t="s">
        <v>1464</v>
      </c>
      <c r="AN383" s="321">
        <v>44894</v>
      </c>
      <c r="AO383" s="321">
        <v>44914</v>
      </c>
      <c r="AP383" s="322" t="s">
        <v>216</v>
      </c>
      <c r="AQ383" s="345">
        <v>1320</v>
      </c>
      <c r="AR383" s="322" t="s">
        <v>216</v>
      </c>
    </row>
    <row r="384" spans="1:44" ht="15.75" customHeight="1" x14ac:dyDescent="0.25">
      <c r="A384" s="316">
        <v>44873</v>
      </c>
      <c r="B384" s="317" t="s">
        <v>216</v>
      </c>
      <c r="C384" s="317" t="s">
        <v>2325</v>
      </c>
      <c r="D384" s="317" t="s">
        <v>1466</v>
      </c>
      <c r="E384" s="317" t="s">
        <v>2326</v>
      </c>
      <c r="F384" s="317" t="s">
        <v>2327</v>
      </c>
      <c r="G384" s="317" t="s">
        <v>209</v>
      </c>
      <c r="H384" s="317" t="s">
        <v>2328</v>
      </c>
      <c r="I384" s="316">
        <v>44951</v>
      </c>
      <c r="J384" s="318" t="s">
        <v>240</v>
      </c>
      <c r="K384" s="318" t="s">
        <v>2329</v>
      </c>
      <c r="L384" s="318" t="s">
        <v>216</v>
      </c>
      <c r="M384" s="318" t="s">
        <v>216</v>
      </c>
      <c r="N384" s="318" t="s">
        <v>216</v>
      </c>
      <c r="O384" s="318" t="s">
        <v>216</v>
      </c>
      <c r="P384" s="316">
        <v>44964</v>
      </c>
      <c r="Q384" s="317" t="s">
        <v>1470</v>
      </c>
      <c r="R384" s="317" t="s">
        <v>407</v>
      </c>
      <c r="S384" s="337">
        <v>1577.24</v>
      </c>
      <c r="T384" s="317">
        <v>0</v>
      </c>
      <c r="U384" s="317"/>
      <c r="V384" s="317"/>
      <c r="W384" s="317"/>
      <c r="X384" s="320">
        <v>0</v>
      </c>
      <c r="Y384" s="317"/>
      <c r="Z384" s="317"/>
      <c r="AA384" s="317">
        <v>1577.24</v>
      </c>
      <c r="AB384" s="317"/>
      <c r="AC384" s="317"/>
      <c r="AD384" s="317"/>
      <c r="AE384" s="318" t="s">
        <v>220</v>
      </c>
      <c r="AF384" s="321">
        <v>44952</v>
      </c>
      <c r="AG384" s="322" t="s">
        <v>2330</v>
      </c>
      <c r="AH384" s="322" t="s">
        <v>1440</v>
      </c>
      <c r="AI384" s="322" t="s">
        <v>1472</v>
      </c>
      <c r="AJ384" s="322" t="s">
        <v>2331</v>
      </c>
      <c r="AK384" s="323">
        <v>80974761</v>
      </c>
      <c r="AL384" s="323">
        <v>60965149</v>
      </c>
      <c r="AM384" s="322" t="s">
        <v>1443</v>
      </c>
      <c r="AN384" s="321">
        <v>44959</v>
      </c>
      <c r="AO384" s="321">
        <v>44964</v>
      </c>
      <c r="AP384" s="322" t="s">
        <v>216</v>
      </c>
      <c r="AQ384" s="345">
        <v>1577.24</v>
      </c>
      <c r="AR384" s="322" t="s">
        <v>216</v>
      </c>
    </row>
    <row r="385" spans="1:44" ht="15.75" customHeight="1" x14ac:dyDescent="0.25">
      <c r="A385" s="316">
        <v>44875</v>
      </c>
      <c r="B385" s="317" t="s">
        <v>2332</v>
      </c>
      <c r="C385" s="317" t="s">
        <v>2333</v>
      </c>
      <c r="D385" s="317" t="s">
        <v>236</v>
      </c>
      <c r="E385" s="317" t="s">
        <v>2334</v>
      </c>
      <c r="F385" s="317" t="s">
        <v>2335</v>
      </c>
      <c r="G385" s="317" t="s">
        <v>209</v>
      </c>
      <c r="H385" s="317" t="s">
        <v>2336</v>
      </c>
      <c r="I385" s="316">
        <v>44878</v>
      </c>
      <c r="J385" s="318" t="s">
        <v>271</v>
      </c>
      <c r="K385" s="318" t="s">
        <v>2337</v>
      </c>
      <c r="L385" s="318" t="s">
        <v>216</v>
      </c>
      <c r="M385" s="318" t="s">
        <v>216</v>
      </c>
      <c r="N385" s="318" t="s">
        <v>216</v>
      </c>
      <c r="O385" s="318" t="s">
        <v>216</v>
      </c>
      <c r="P385" s="316">
        <v>44878</v>
      </c>
      <c r="Q385" s="317" t="s">
        <v>1186</v>
      </c>
      <c r="R385" s="317" t="s">
        <v>218</v>
      </c>
      <c r="S385" s="337">
        <v>0</v>
      </c>
      <c r="T385" s="317">
        <v>0</v>
      </c>
      <c r="U385" s="317"/>
      <c r="V385" s="317"/>
      <c r="W385" s="317"/>
      <c r="X385" s="320">
        <v>0</v>
      </c>
      <c r="Y385" s="317"/>
      <c r="Z385" s="317"/>
      <c r="AA385" s="317">
        <v>0</v>
      </c>
      <c r="AB385" s="317"/>
      <c r="AC385" s="317"/>
      <c r="AD385" s="317"/>
      <c r="AE385" s="318" t="s">
        <v>220</v>
      </c>
      <c r="AF385" s="321"/>
      <c r="AG385" s="322" t="s">
        <v>216</v>
      </c>
      <c r="AH385" s="322" t="s">
        <v>216</v>
      </c>
      <c r="AI385" s="322" t="s">
        <v>286</v>
      </c>
      <c r="AJ385" s="322" t="s">
        <v>216</v>
      </c>
      <c r="AK385" s="322" t="s">
        <v>216</v>
      </c>
      <c r="AL385" s="322" t="s">
        <v>216</v>
      </c>
      <c r="AM385" s="322" t="s">
        <v>216</v>
      </c>
      <c r="AN385" s="321"/>
      <c r="AO385" s="321"/>
      <c r="AP385" s="322" t="s">
        <v>216</v>
      </c>
      <c r="AQ385" s="322" t="s">
        <v>216</v>
      </c>
      <c r="AR385" s="322" t="s">
        <v>216</v>
      </c>
    </row>
    <row r="386" spans="1:44" s="303" customFormat="1" ht="15.75" customHeight="1" x14ac:dyDescent="0.25">
      <c r="A386" s="316">
        <v>44890</v>
      </c>
      <c r="B386" s="317" t="s">
        <v>216</v>
      </c>
      <c r="C386" s="317" t="s">
        <v>2338</v>
      </c>
      <c r="D386" s="317" t="s">
        <v>2339</v>
      </c>
      <c r="E386" s="317" t="s">
        <v>2340</v>
      </c>
      <c r="F386" s="317" t="s">
        <v>2341</v>
      </c>
      <c r="G386" s="317" t="s">
        <v>209</v>
      </c>
      <c r="H386" s="317" t="s">
        <v>2342</v>
      </c>
      <c r="I386" s="316">
        <v>44907</v>
      </c>
      <c r="J386" s="318" t="s">
        <v>251</v>
      </c>
      <c r="K386" s="318" t="s">
        <v>560</v>
      </c>
      <c r="L386" s="318" t="s">
        <v>216</v>
      </c>
      <c r="M386" s="318" t="s">
        <v>216</v>
      </c>
      <c r="N386" s="318" t="s">
        <v>216</v>
      </c>
      <c r="O386" s="318" t="s">
        <v>216</v>
      </c>
      <c r="P386" s="316">
        <v>44950</v>
      </c>
      <c r="Q386" s="317" t="s">
        <v>1672</v>
      </c>
      <c r="R386" s="317" t="s">
        <v>255</v>
      </c>
      <c r="S386" s="337">
        <v>1028.83</v>
      </c>
      <c r="T386" s="317">
        <v>0</v>
      </c>
      <c r="U386" s="317"/>
      <c r="V386" s="317"/>
      <c r="W386" s="317"/>
      <c r="X386" s="320">
        <v>0</v>
      </c>
      <c r="Y386" s="317"/>
      <c r="Z386" s="317"/>
      <c r="AA386" s="317">
        <v>1028.83</v>
      </c>
      <c r="AB386" s="317"/>
      <c r="AC386" s="317"/>
      <c r="AD386" s="317"/>
      <c r="AE386" s="318" t="s">
        <v>220</v>
      </c>
      <c r="AF386" s="321">
        <v>44935</v>
      </c>
      <c r="AG386" s="322" t="s">
        <v>2343</v>
      </c>
      <c r="AH386" s="322" t="s">
        <v>1440</v>
      </c>
      <c r="AI386" s="322" t="s">
        <v>1494</v>
      </c>
      <c r="AJ386" s="322" t="s">
        <v>2077</v>
      </c>
      <c r="AK386" s="323">
        <v>80972117</v>
      </c>
      <c r="AL386" s="323">
        <v>60962045</v>
      </c>
      <c r="AM386" s="322" t="s">
        <v>1443</v>
      </c>
      <c r="AN386" s="321">
        <v>44937</v>
      </c>
      <c r="AO386" s="321">
        <v>44950</v>
      </c>
      <c r="AP386" s="322" t="s">
        <v>216</v>
      </c>
      <c r="AQ386" s="323">
        <v>1028.83</v>
      </c>
      <c r="AR386" s="322" t="s">
        <v>216</v>
      </c>
    </row>
    <row r="387" spans="1:44" ht="15.75" customHeight="1" x14ac:dyDescent="0.25">
      <c r="A387" s="316">
        <v>44893</v>
      </c>
      <c r="B387" s="317" t="s">
        <v>216</v>
      </c>
      <c r="C387" s="317" t="s">
        <v>2344</v>
      </c>
      <c r="D387" s="317" t="s">
        <v>1082</v>
      </c>
      <c r="E387" s="317" t="s">
        <v>2345</v>
      </c>
      <c r="F387" s="317" t="s">
        <v>2346</v>
      </c>
      <c r="G387" s="317" t="s">
        <v>209</v>
      </c>
      <c r="H387" s="317" t="s">
        <v>2347</v>
      </c>
      <c r="I387" s="316">
        <v>44954</v>
      </c>
      <c r="J387" s="318" t="s">
        <v>271</v>
      </c>
      <c r="K387" s="318" t="s">
        <v>2348</v>
      </c>
      <c r="L387" s="318" t="s">
        <v>216</v>
      </c>
      <c r="M387" s="318" t="s">
        <v>216</v>
      </c>
      <c r="N387" s="318" t="s">
        <v>216</v>
      </c>
      <c r="O387" s="318" t="s">
        <v>216</v>
      </c>
      <c r="P387" s="316">
        <v>44946</v>
      </c>
      <c r="Q387" s="317" t="s">
        <v>2349</v>
      </c>
      <c r="R387" s="317" t="s">
        <v>218</v>
      </c>
      <c r="S387" s="337">
        <v>1244.3800000000001</v>
      </c>
      <c r="T387" s="317">
        <v>0</v>
      </c>
      <c r="U387" s="317"/>
      <c r="V387" s="317"/>
      <c r="W387" s="317"/>
      <c r="X387" s="320">
        <v>0</v>
      </c>
      <c r="Y387" s="317"/>
      <c r="Z387" s="317"/>
      <c r="AA387" s="317">
        <v>1244.3800000000001</v>
      </c>
      <c r="AB387" s="317"/>
      <c r="AC387" s="317"/>
      <c r="AD387" s="317"/>
      <c r="AE387" s="318" t="s">
        <v>220</v>
      </c>
      <c r="AF387" s="321">
        <v>44897</v>
      </c>
      <c r="AG387" s="322" t="s">
        <v>2350</v>
      </c>
      <c r="AH387" s="322" t="s">
        <v>1440</v>
      </c>
      <c r="AI387" s="322" t="s">
        <v>2024</v>
      </c>
      <c r="AJ387" s="322" t="s">
        <v>1998</v>
      </c>
      <c r="AK387" s="323">
        <v>80968654</v>
      </c>
      <c r="AL387" s="323">
        <v>60958522</v>
      </c>
      <c r="AM387" s="322" t="s">
        <v>1464</v>
      </c>
      <c r="AN387" s="321">
        <v>44902</v>
      </c>
      <c r="AO387" s="321">
        <v>44946</v>
      </c>
      <c r="AP387" s="322" t="s">
        <v>216</v>
      </c>
      <c r="AQ387" s="345">
        <v>1244.3800000000001</v>
      </c>
      <c r="AR387" s="322" t="s">
        <v>216</v>
      </c>
    </row>
    <row r="388" spans="1:44" s="303" customFormat="1" ht="15.75" customHeight="1" x14ac:dyDescent="0.25">
      <c r="A388" s="316">
        <v>44573</v>
      </c>
      <c r="B388" s="317" t="s">
        <v>216</v>
      </c>
      <c r="C388" s="317" t="s">
        <v>2351</v>
      </c>
      <c r="D388" s="317" t="s">
        <v>1488</v>
      </c>
      <c r="E388" s="317" t="s">
        <v>1727</v>
      </c>
      <c r="F388" s="317" t="s">
        <v>2352</v>
      </c>
      <c r="G388" s="317" t="s">
        <v>209</v>
      </c>
      <c r="H388" s="317" t="s">
        <v>2353</v>
      </c>
      <c r="I388" s="316">
        <v>44930</v>
      </c>
      <c r="J388" s="318" t="s">
        <v>240</v>
      </c>
      <c r="K388" s="318" t="s">
        <v>2354</v>
      </c>
      <c r="L388" s="318" t="s">
        <v>216</v>
      </c>
      <c r="M388" s="318" t="s">
        <v>216</v>
      </c>
      <c r="N388" s="318" t="s">
        <v>216</v>
      </c>
      <c r="O388" s="318" t="s">
        <v>216</v>
      </c>
      <c r="P388" s="316">
        <v>44950</v>
      </c>
      <c r="Q388" s="317" t="s">
        <v>1679</v>
      </c>
      <c r="R388" s="317" t="s">
        <v>255</v>
      </c>
      <c r="S388" s="337">
        <v>2639.16</v>
      </c>
      <c r="T388" s="317">
        <v>0</v>
      </c>
      <c r="U388" s="317"/>
      <c r="V388" s="317"/>
      <c r="W388" s="317"/>
      <c r="X388" s="320">
        <v>0</v>
      </c>
      <c r="Y388" s="317"/>
      <c r="Z388" s="317"/>
      <c r="AA388" s="317">
        <v>2639.16</v>
      </c>
      <c r="AB388" s="317"/>
      <c r="AC388" s="317"/>
      <c r="AD388" s="317"/>
      <c r="AE388" s="318" t="s">
        <v>220</v>
      </c>
      <c r="AF388" s="321">
        <v>44935</v>
      </c>
      <c r="AG388" s="322" t="s">
        <v>2355</v>
      </c>
      <c r="AH388" s="322" t="s">
        <v>1440</v>
      </c>
      <c r="AI388" s="322" t="s">
        <v>1494</v>
      </c>
      <c r="AJ388" s="322" t="s">
        <v>2077</v>
      </c>
      <c r="AK388" s="323">
        <v>80972117</v>
      </c>
      <c r="AL388" s="323">
        <v>60962045</v>
      </c>
      <c r="AM388" s="322" t="s">
        <v>1443</v>
      </c>
      <c r="AN388" s="321">
        <v>44937</v>
      </c>
      <c r="AO388" s="321">
        <v>44950</v>
      </c>
      <c r="AP388" s="322" t="s">
        <v>216</v>
      </c>
      <c r="AQ388" s="323">
        <v>2639.16</v>
      </c>
      <c r="AR388" s="322" t="s">
        <v>216</v>
      </c>
    </row>
    <row r="389" spans="1:44" ht="15.75" customHeight="1" x14ac:dyDescent="0.25">
      <c r="A389" s="316">
        <v>44896</v>
      </c>
      <c r="B389" s="317" t="s">
        <v>216</v>
      </c>
      <c r="C389" s="317" t="s">
        <v>2356</v>
      </c>
      <c r="D389" s="317" t="s">
        <v>1562</v>
      </c>
      <c r="E389" s="317" t="s">
        <v>2357</v>
      </c>
      <c r="F389" s="317" t="s">
        <v>2358</v>
      </c>
      <c r="G389" s="317" t="s">
        <v>209</v>
      </c>
      <c r="H389" s="317" t="s">
        <v>2359</v>
      </c>
      <c r="I389" s="316">
        <v>44803</v>
      </c>
      <c r="J389" s="318" t="s">
        <v>430</v>
      </c>
      <c r="K389" s="318" t="s">
        <v>2360</v>
      </c>
      <c r="L389" s="318" t="s">
        <v>216</v>
      </c>
      <c r="M389" s="318" t="s">
        <v>216</v>
      </c>
      <c r="N389" s="318" t="s">
        <v>216</v>
      </c>
      <c r="O389" s="318" t="s">
        <v>216</v>
      </c>
      <c r="P389" s="316">
        <v>44936</v>
      </c>
      <c r="Q389" s="317" t="s">
        <v>2361</v>
      </c>
      <c r="R389" s="317" t="s">
        <v>218</v>
      </c>
      <c r="S389" s="337">
        <v>1848</v>
      </c>
      <c r="T389" s="317">
        <v>0</v>
      </c>
      <c r="U389" s="317"/>
      <c r="V389" s="317"/>
      <c r="W389" s="317"/>
      <c r="X389" s="320">
        <v>0</v>
      </c>
      <c r="Y389" s="317"/>
      <c r="Z389" s="317"/>
      <c r="AA389" s="317">
        <v>1848</v>
      </c>
      <c r="AB389" s="317"/>
      <c r="AC389" s="317"/>
      <c r="AD389" s="317"/>
      <c r="AE389" s="318" t="s">
        <v>220</v>
      </c>
      <c r="AF389" s="321">
        <v>44910</v>
      </c>
      <c r="AG389" s="322" t="s">
        <v>2362</v>
      </c>
      <c r="AH389" s="322" t="s">
        <v>1440</v>
      </c>
      <c r="AI389" s="322" t="s">
        <v>1569</v>
      </c>
      <c r="AJ389" s="322" t="s">
        <v>2363</v>
      </c>
      <c r="AK389" s="323">
        <v>80970492</v>
      </c>
      <c r="AL389" s="323">
        <v>60960427</v>
      </c>
      <c r="AM389" s="322" t="s">
        <v>1464</v>
      </c>
      <c r="AN389" s="321">
        <v>44916</v>
      </c>
      <c r="AO389" s="321">
        <v>44936</v>
      </c>
      <c r="AP389" s="322" t="s">
        <v>216</v>
      </c>
      <c r="AQ389" s="345">
        <v>1848</v>
      </c>
      <c r="AR389" s="322" t="s">
        <v>216</v>
      </c>
    </row>
    <row r="390" spans="1:44" ht="15.75" customHeight="1" x14ac:dyDescent="0.25">
      <c r="A390" s="316">
        <v>44944</v>
      </c>
      <c r="B390" s="317" t="s">
        <v>216</v>
      </c>
      <c r="C390" s="317" t="s">
        <v>2364</v>
      </c>
      <c r="D390" s="317" t="s">
        <v>1531</v>
      </c>
      <c r="E390" s="317" t="s">
        <v>1956</v>
      </c>
      <c r="F390" s="317" t="s">
        <v>1957</v>
      </c>
      <c r="G390" s="317" t="s">
        <v>209</v>
      </c>
      <c r="H390" s="317" t="s">
        <v>2365</v>
      </c>
      <c r="I390" s="316">
        <v>44947</v>
      </c>
      <c r="J390" s="318" t="s">
        <v>271</v>
      </c>
      <c r="K390" s="318" t="s">
        <v>589</v>
      </c>
      <c r="L390" s="318" t="s">
        <v>216</v>
      </c>
      <c r="M390" s="318" t="s">
        <v>216</v>
      </c>
      <c r="N390" s="318" t="s">
        <v>216</v>
      </c>
      <c r="O390" s="318" t="s">
        <v>216</v>
      </c>
      <c r="P390" s="316">
        <v>44957</v>
      </c>
      <c r="Q390" s="317" t="s">
        <v>2366</v>
      </c>
      <c r="R390" s="317" t="s">
        <v>218</v>
      </c>
      <c r="S390" s="337">
        <v>1906.54</v>
      </c>
      <c r="T390" s="317">
        <v>0</v>
      </c>
      <c r="U390" s="317"/>
      <c r="V390" s="317"/>
      <c r="W390" s="317"/>
      <c r="X390" s="320">
        <v>0</v>
      </c>
      <c r="Y390" s="317"/>
      <c r="Z390" s="317"/>
      <c r="AA390" s="317">
        <v>1906.54</v>
      </c>
      <c r="AB390" s="317"/>
      <c r="AC390" s="317"/>
      <c r="AD390" s="317"/>
      <c r="AE390" s="318" t="s">
        <v>220</v>
      </c>
      <c r="AF390" s="321">
        <v>44946</v>
      </c>
      <c r="AG390" s="322" t="s">
        <v>2367</v>
      </c>
      <c r="AH390" s="322" t="s">
        <v>1440</v>
      </c>
      <c r="AI390" s="322" t="s">
        <v>1537</v>
      </c>
      <c r="AJ390" s="322" t="s">
        <v>2368</v>
      </c>
      <c r="AK390" s="323">
        <v>80973854</v>
      </c>
      <c r="AL390" s="323">
        <v>60963672</v>
      </c>
      <c r="AM390" s="322" t="s">
        <v>1443</v>
      </c>
      <c r="AN390" s="321">
        <v>44951</v>
      </c>
      <c r="AO390" s="321">
        <v>44957</v>
      </c>
      <c r="AP390" s="322" t="s">
        <v>216</v>
      </c>
      <c r="AQ390" s="345">
        <v>1906.54</v>
      </c>
      <c r="AR390" s="322" t="s">
        <v>216</v>
      </c>
    </row>
    <row r="391" spans="1:44" ht="15.75" customHeight="1" x14ac:dyDescent="0.25">
      <c r="A391" s="316">
        <v>44943</v>
      </c>
      <c r="B391" s="317" t="s">
        <v>216</v>
      </c>
      <c r="C391" s="317" t="s">
        <v>2369</v>
      </c>
      <c r="D391" s="317" t="s">
        <v>1531</v>
      </c>
      <c r="E391" s="317" t="s">
        <v>2370</v>
      </c>
      <c r="F391" s="317" t="s">
        <v>2371</v>
      </c>
      <c r="G391" s="317" t="s">
        <v>209</v>
      </c>
      <c r="H391" s="317" t="s">
        <v>2372</v>
      </c>
      <c r="I391" s="316">
        <v>44909</v>
      </c>
      <c r="J391" s="318" t="s">
        <v>251</v>
      </c>
      <c r="K391" s="318" t="s">
        <v>948</v>
      </c>
      <c r="L391" s="318" t="s">
        <v>216</v>
      </c>
      <c r="M391" s="318" t="s">
        <v>216</v>
      </c>
      <c r="N391" s="318" t="s">
        <v>216</v>
      </c>
      <c r="O391" s="318" t="s">
        <v>216</v>
      </c>
      <c r="P391" s="316">
        <v>44957</v>
      </c>
      <c r="Q391" s="317" t="s">
        <v>2366</v>
      </c>
      <c r="R391" s="317" t="s">
        <v>218</v>
      </c>
      <c r="S391" s="337">
        <v>1906.54</v>
      </c>
      <c r="T391" s="317">
        <v>0</v>
      </c>
      <c r="U391" s="317"/>
      <c r="V391" s="317"/>
      <c r="W391" s="317"/>
      <c r="X391" s="320">
        <v>0</v>
      </c>
      <c r="Y391" s="317"/>
      <c r="Z391" s="317"/>
      <c r="AA391" s="317">
        <v>1906.54</v>
      </c>
      <c r="AB391" s="317"/>
      <c r="AC391" s="317"/>
      <c r="AD391" s="317"/>
      <c r="AE391" s="318" t="s">
        <v>220</v>
      </c>
      <c r="AF391" s="321">
        <v>44946</v>
      </c>
      <c r="AG391" s="322" t="s">
        <v>2373</v>
      </c>
      <c r="AH391" s="322" t="s">
        <v>1440</v>
      </c>
      <c r="AI391" s="322" t="s">
        <v>1537</v>
      </c>
      <c r="AJ391" s="322" t="s">
        <v>2368</v>
      </c>
      <c r="AK391" s="323">
        <v>80973799</v>
      </c>
      <c r="AL391" s="323">
        <v>60963656</v>
      </c>
      <c r="AM391" s="322" t="s">
        <v>1443</v>
      </c>
      <c r="AN391" s="321">
        <v>44951</v>
      </c>
      <c r="AO391" s="321">
        <v>44957</v>
      </c>
      <c r="AP391" s="322" t="s">
        <v>216</v>
      </c>
      <c r="AQ391" s="345">
        <v>1906.54</v>
      </c>
      <c r="AR391" s="322" t="s">
        <v>216</v>
      </c>
    </row>
    <row r="392" spans="1:44" ht="15.75" customHeight="1" x14ac:dyDescent="0.25">
      <c r="A392" s="316">
        <v>44995</v>
      </c>
      <c r="B392" s="317" t="s">
        <v>216</v>
      </c>
      <c r="C392" s="317" t="s">
        <v>2374</v>
      </c>
      <c r="D392" s="317" t="s">
        <v>1572</v>
      </c>
      <c r="E392" s="317" t="s">
        <v>2375</v>
      </c>
      <c r="F392" s="317" t="s">
        <v>2376</v>
      </c>
      <c r="G392" s="317" t="s">
        <v>209</v>
      </c>
      <c r="H392" s="317" t="s">
        <v>2377</v>
      </c>
      <c r="I392" s="316">
        <v>45000</v>
      </c>
      <c r="J392" s="318" t="s">
        <v>251</v>
      </c>
      <c r="K392" s="318" t="s">
        <v>2378</v>
      </c>
      <c r="L392" s="318" t="s">
        <v>216</v>
      </c>
      <c r="M392" s="318" t="s">
        <v>216</v>
      </c>
      <c r="N392" s="318" t="s">
        <v>216</v>
      </c>
      <c r="O392" s="318" t="s">
        <v>216</v>
      </c>
      <c r="P392" s="316">
        <v>45020</v>
      </c>
      <c r="Q392" s="317" t="s">
        <v>2379</v>
      </c>
      <c r="R392" s="317" t="s">
        <v>255</v>
      </c>
      <c r="S392" s="337">
        <v>1455.83</v>
      </c>
      <c r="T392" s="317">
        <v>0</v>
      </c>
      <c r="U392" s="317"/>
      <c r="V392" s="317"/>
      <c r="W392" s="317"/>
      <c r="X392" s="320">
        <v>0</v>
      </c>
      <c r="Y392" s="317"/>
      <c r="Z392" s="317"/>
      <c r="AA392" s="317">
        <v>1455.83</v>
      </c>
      <c r="AB392" s="317"/>
      <c r="AC392" s="317"/>
      <c r="AD392" s="317"/>
      <c r="AE392" s="318" t="s">
        <v>220</v>
      </c>
      <c r="AF392" s="321">
        <v>45006</v>
      </c>
      <c r="AG392" s="322" t="s">
        <v>2380</v>
      </c>
      <c r="AH392" s="322" t="s">
        <v>1440</v>
      </c>
      <c r="AI392" s="322" t="s">
        <v>1580</v>
      </c>
      <c r="AJ392" s="322" t="s">
        <v>2381</v>
      </c>
      <c r="AK392" s="323">
        <v>80983558</v>
      </c>
      <c r="AL392" s="323">
        <v>60973284</v>
      </c>
      <c r="AM392" s="322" t="s">
        <v>1443</v>
      </c>
      <c r="AN392" s="321">
        <v>45009</v>
      </c>
      <c r="AO392" s="321">
        <v>45020</v>
      </c>
      <c r="AP392" s="322" t="s">
        <v>216</v>
      </c>
      <c r="AQ392" s="323">
        <v>1455.83</v>
      </c>
      <c r="AR392" s="322" t="s">
        <v>216</v>
      </c>
    </row>
    <row r="393" spans="1:44" ht="15.75" customHeight="1" x14ac:dyDescent="0.25">
      <c r="A393" s="316">
        <v>44936</v>
      </c>
      <c r="B393" s="317" t="s">
        <v>216</v>
      </c>
      <c r="C393" s="317" t="s">
        <v>216</v>
      </c>
      <c r="D393" s="317" t="s">
        <v>2382</v>
      </c>
      <c r="E393" s="317" t="s">
        <v>916</v>
      </c>
      <c r="F393" s="317" t="s">
        <v>917</v>
      </c>
      <c r="G393" s="317" t="s">
        <v>209</v>
      </c>
      <c r="H393" s="317" t="s">
        <v>918</v>
      </c>
      <c r="I393" s="316"/>
      <c r="J393" s="318" t="s">
        <v>271</v>
      </c>
      <c r="K393" s="318" t="s">
        <v>2383</v>
      </c>
      <c r="L393" s="318" t="s">
        <v>271</v>
      </c>
      <c r="M393" s="318" t="s">
        <v>2384</v>
      </c>
      <c r="N393" s="318" t="s">
        <v>216</v>
      </c>
      <c r="O393" s="318" t="s">
        <v>216</v>
      </c>
      <c r="P393" s="316"/>
      <c r="Q393" s="317" t="s">
        <v>216</v>
      </c>
      <c r="R393" s="317" t="s">
        <v>216</v>
      </c>
      <c r="S393" s="337">
        <v>0</v>
      </c>
      <c r="T393" s="317">
        <v>0</v>
      </c>
      <c r="U393" s="317"/>
      <c r="V393" s="317"/>
      <c r="W393" s="317"/>
      <c r="X393" s="320">
        <v>0</v>
      </c>
      <c r="Y393" s="317"/>
      <c r="Z393" s="317"/>
      <c r="AA393" s="317">
        <v>0</v>
      </c>
      <c r="AB393" s="317"/>
      <c r="AC393" s="317"/>
      <c r="AD393" s="317"/>
      <c r="AE393" s="318" t="s">
        <v>216</v>
      </c>
      <c r="AF393" s="321"/>
      <c r="AG393" s="322" t="s">
        <v>216</v>
      </c>
      <c r="AH393" s="322" t="s">
        <v>216</v>
      </c>
      <c r="AI393" s="322" t="s">
        <v>216</v>
      </c>
      <c r="AJ393" s="322" t="s">
        <v>216</v>
      </c>
      <c r="AK393" s="322" t="s">
        <v>216</v>
      </c>
      <c r="AL393" s="322" t="s">
        <v>216</v>
      </c>
      <c r="AM393" s="322" t="s">
        <v>216</v>
      </c>
      <c r="AN393" s="321"/>
      <c r="AO393" s="321"/>
      <c r="AP393" s="322" t="s">
        <v>216</v>
      </c>
      <c r="AQ393" s="322" t="s">
        <v>216</v>
      </c>
      <c r="AR393" s="322" t="s">
        <v>216</v>
      </c>
    </row>
    <row r="394" spans="1:44" ht="15.75" customHeight="1" x14ac:dyDescent="0.25">
      <c r="A394" s="316">
        <v>44893</v>
      </c>
      <c r="B394" s="317" t="s">
        <v>216</v>
      </c>
      <c r="C394" s="317" t="s">
        <v>2385</v>
      </c>
      <c r="D394" s="317" t="s">
        <v>2386</v>
      </c>
      <c r="E394" s="317" t="s">
        <v>2387</v>
      </c>
      <c r="F394" s="317" t="s">
        <v>216</v>
      </c>
      <c r="G394" s="317" t="s">
        <v>2490</v>
      </c>
      <c r="H394" s="317" t="s">
        <v>2388</v>
      </c>
      <c r="I394" s="316"/>
      <c r="J394" s="318" t="s">
        <v>240</v>
      </c>
      <c r="K394" s="318" t="s">
        <v>241</v>
      </c>
      <c r="L394" s="318" t="s">
        <v>216</v>
      </c>
      <c r="M394" s="318" t="s">
        <v>216</v>
      </c>
      <c r="N394" s="318" t="s">
        <v>216</v>
      </c>
      <c r="O394" s="318" t="s">
        <v>216</v>
      </c>
      <c r="P394" s="316"/>
      <c r="Q394" s="317" t="s">
        <v>216</v>
      </c>
      <c r="R394" s="317" t="s">
        <v>216</v>
      </c>
      <c r="S394" s="337">
        <v>0</v>
      </c>
      <c r="T394" s="317">
        <v>0</v>
      </c>
      <c r="U394" s="317"/>
      <c r="V394" s="317"/>
      <c r="W394" s="317"/>
      <c r="X394" s="320">
        <v>0</v>
      </c>
      <c r="Y394" s="317"/>
      <c r="Z394" s="317"/>
      <c r="AA394" s="317">
        <v>0</v>
      </c>
      <c r="AB394" s="317"/>
      <c r="AC394" s="317"/>
      <c r="AD394" s="317"/>
      <c r="AE394" s="318" t="s">
        <v>216</v>
      </c>
      <c r="AF394" s="321"/>
      <c r="AG394" s="322" t="s">
        <v>216</v>
      </c>
      <c r="AH394" s="322" t="s">
        <v>216</v>
      </c>
      <c r="AI394" s="322" t="s">
        <v>216</v>
      </c>
      <c r="AJ394" s="322" t="s">
        <v>216</v>
      </c>
      <c r="AK394" s="322" t="s">
        <v>216</v>
      </c>
      <c r="AL394" s="322" t="s">
        <v>216</v>
      </c>
      <c r="AM394" s="322" t="s">
        <v>216</v>
      </c>
      <c r="AN394" s="321"/>
      <c r="AO394" s="321"/>
      <c r="AP394" s="322" t="s">
        <v>216</v>
      </c>
      <c r="AQ394" s="322" t="s">
        <v>216</v>
      </c>
      <c r="AR394" s="322" t="s">
        <v>216</v>
      </c>
    </row>
    <row r="395" spans="1:44" ht="15.75" customHeight="1" x14ac:dyDescent="0.25">
      <c r="A395" s="316">
        <v>44993</v>
      </c>
      <c r="B395" s="317" t="s">
        <v>216</v>
      </c>
      <c r="C395" s="317" t="s">
        <v>2389</v>
      </c>
      <c r="D395" s="317" t="s">
        <v>236</v>
      </c>
      <c r="E395" s="317" t="s">
        <v>2390</v>
      </c>
      <c r="F395" s="317" t="s">
        <v>2391</v>
      </c>
      <c r="G395" s="317" t="s">
        <v>209</v>
      </c>
      <c r="H395" s="317" t="s">
        <v>2392</v>
      </c>
      <c r="I395" s="316">
        <v>45001</v>
      </c>
      <c r="J395" s="318" t="s">
        <v>251</v>
      </c>
      <c r="K395" s="318" t="s">
        <v>2393</v>
      </c>
      <c r="L395" s="318" t="s">
        <v>216</v>
      </c>
      <c r="M395" s="318" t="s">
        <v>216</v>
      </c>
      <c r="N395" s="318" t="s">
        <v>216</v>
      </c>
      <c r="O395" s="318" t="s">
        <v>216</v>
      </c>
      <c r="P395" s="316">
        <v>44998</v>
      </c>
      <c r="Q395" s="317" t="s">
        <v>2394</v>
      </c>
      <c r="R395" s="317" t="s">
        <v>218</v>
      </c>
      <c r="S395" s="337">
        <v>0</v>
      </c>
      <c r="T395" s="317">
        <v>0</v>
      </c>
      <c r="U395" s="317"/>
      <c r="V395" s="317"/>
      <c r="W395" s="317"/>
      <c r="X395" s="320">
        <v>0</v>
      </c>
      <c r="Y395" s="317"/>
      <c r="Z395" s="317"/>
      <c r="AA395" s="317">
        <v>0</v>
      </c>
      <c r="AB395" s="317"/>
      <c r="AC395" s="317"/>
      <c r="AD395" s="317"/>
      <c r="AE395" s="318" t="s">
        <v>220</v>
      </c>
      <c r="AF395" s="321"/>
      <c r="AG395" s="322" t="s">
        <v>216</v>
      </c>
      <c r="AH395" s="322" t="s">
        <v>216</v>
      </c>
      <c r="AI395" s="322" t="s">
        <v>244</v>
      </c>
      <c r="AJ395" s="322" t="s">
        <v>216</v>
      </c>
      <c r="AK395" s="322" t="s">
        <v>216</v>
      </c>
      <c r="AL395" s="322" t="s">
        <v>216</v>
      </c>
      <c r="AM395" s="322" t="s">
        <v>216</v>
      </c>
      <c r="AN395" s="321"/>
      <c r="AO395" s="321"/>
      <c r="AP395" s="322" t="s">
        <v>216</v>
      </c>
      <c r="AQ395" s="322" t="s">
        <v>216</v>
      </c>
      <c r="AR395" s="322" t="s">
        <v>216</v>
      </c>
    </row>
    <row r="396" spans="1:44" ht="15.75" customHeight="1" x14ac:dyDescent="0.25">
      <c r="A396" s="316">
        <v>44953</v>
      </c>
      <c r="B396" s="317" t="s">
        <v>2395</v>
      </c>
      <c r="C396" s="317" t="s">
        <v>2396</v>
      </c>
      <c r="D396" s="317" t="s">
        <v>274</v>
      </c>
      <c r="E396" s="317" t="s">
        <v>1477</v>
      </c>
      <c r="F396" s="317" t="s">
        <v>1478</v>
      </c>
      <c r="G396" s="317" t="s">
        <v>209</v>
      </c>
      <c r="H396" s="317" t="s">
        <v>2397</v>
      </c>
      <c r="I396" s="316">
        <v>44970</v>
      </c>
      <c r="J396" s="318" t="s">
        <v>251</v>
      </c>
      <c r="K396" s="318" t="s">
        <v>2398</v>
      </c>
      <c r="L396" s="318" t="s">
        <v>251</v>
      </c>
      <c r="M396" s="318" t="s">
        <v>1089</v>
      </c>
      <c r="N396" s="318" t="s">
        <v>251</v>
      </c>
      <c r="O396" s="318" t="s">
        <v>1089</v>
      </c>
      <c r="P396" s="316">
        <v>44992</v>
      </c>
      <c r="Q396" s="317" t="s">
        <v>2399</v>
      </c>
      <c r="R396" s="317" t="s">
        <v>218</v>
      </c>
      <c r="S396" s="337">
        <v>2328</v>
      </c>
      <c r="T396" s="317">
        <v>0</v>
      </c>
      <c r="U396" s="317"/>
      <c r="V396" s="317"/>
      <c r="W396" s="317"/>
      <c r="X396" s="320">
        <v>0</v>
      </c>
      <c r="Y396" s="317"/>
      <c r="Z396" s="317"/>
      <c r="AA396" s="317">
        <v>2328</v>
      </c>
      <c r="AB396" s="317"/>
      <c r="AC396" s="317"/>
      <c r="AD396" s="317"/>
      <c r="AE396" s="318" t="s">
        <v>220</v>
      </c>
      <c r="AF396" s="321">
        <v>44963</v>
      </c>
      <c r="AG396" s="322" t="s">
        <v>2400</v>
      </c>
      <c r="AH396" s="322" t="s">
        <v>1440</v>
      </c>
      <c r="AI396" s="322" t="s">
        <v>1659</v>
      </c>
      <c r="AJ396" s="322" t="s">
        <v>2401</v>
      </c>
      <c r="AK396" s="323">
        <v>80976414</v>
      </c>
      <c r="AL396" s="323">
        <v>60965939</v>
      </c>
      <c r="AM396" s="322" t="s">
        <v>1443</v>
      </c>
      <c r="AN396" s="321">
        <v>44964</v>
      </c>
      <c r="AO396" s="321">
        <v>44992</v>
      </c>
      <c r="AP396" s="322" t="s">
        <v>216</v>
      </c>
      <c r="AQ396" s="323">
        <v>2328</v>
      </c>
      <c r="AR396" s="322" t="s">
        <v>216</v>
      </c>
    </row>
    <row r="397" spans="1:44" ht="15.75" customHeight="1" x14ac:dyDescent="0.25">
      <c r="A397" s="316">
        <v>44991</v>
      </c>
      <c r="B397" s="317" t="s">
        <v>2402</v>
      </c>
      <c r="C397" s="317" t="s">
        <v>2403</v>
      </c>
      <c r="D397" s="317" t="s">
        <v>1488</v>
      </c>
      <c r="E397" s="317" t="s">
        <v>2404</v>
      </c>
      <c r="F397" s="317" t="s">
        <v>2405</v>
      </c>
      <c r="G397" s="317" t="s">
        <v>209</v>
      </c>
      <c r="H397" s="317" t="s">
        <v>2406</v>
      </c>
      <c r="I397" s="316">
        <v>45007</v>
      </c>
      <c r="J397" s="318" t="s">
        <v>271</v>
      </c>
      <c r="K397" s="318" t="s">
        <v>2407</v>
      </c>
      <c r="L397" s="318" t="s">
        <v>216</v>
      </c>
      <c r="M397" s="318" t="s">
        <v>216</v>
      </c>
      <c r="N397" s="318" t="s">
        <v>216</v>
      </c>
      <c r="O397" s="318" t="s">
        <v>216</v>
      </c>
      <c r="P397" s="316">
        <v>45006</v>
      </c>
      <c r="Q397" s="317" t="s">
        <v>2408</v>
      </c>
      <c r="R397" s="317" t="s">
        <v>255</v>
      </c>
      <c r="S397" s="337">
        <v>3210.29</v>
      </c>
      <c r="T397" s="317">
        <v>0</v>
      </c>
      <c r="U397" s="317"/>
      <c r="V397" s="317"/>
      <c r="W397" s="317"/>
      <c r="X397" s="320">
        <v>0</v>
      </c>
      <c r="Y397" s="317"/>
      <c r="Z397" s="317"/>
      <c r="AA397" s="317">
        <v>3210.29</v>
      </c>
      <c r="AB397" s="317"/>
      <c r="AC397" s="317"/>
      <c r="AD397" s="317"/>
      <c r="AE397" s="318" t="s">
        <v>220</v>
      </c>
      <c r="AF397" s="321">
        <v>44991</v>
      </c>
      <c r="AG397" s="322" t="s">
        <v>2409</v>
      </c>
      <c r="AH397" s="322" t="s">
        <v>1440</v>
      </c>
      <c r="AI397" s="322" t="s">
        <v>1494</v>
      </c>
      <c r="AJ397" s="322" t="s">
        <v>2410</v>
      </c>
      <c r="AK397" s="323">
        <v>80981243</v>
      </c>
      <c r="AL397" s="323">
        <v>60971098</v>
      </c>
      <c r="AM397" s="322" t="s">
        <v>1443</v>
      </c>
      <c r="AN397" s="321">
        <v>44998</v>
      </c>
      <c r="AO397" s="321">
        <v>45006</v>
      </c>
      <c r="AP397" s="322" t="s">
        <v>216</v>
      </c>
      <c r="AQ397" s="323">
        <v>3210.29</v>
      </c>
      <c r="AR397" s="322" t="s">
        <v>216</v>
      </c>
    </row>
    <row r="398" spans="1:44" ht="15.75" hidden="1" customHeight="1" x14ac:dyDescent="0.25">
      <c r="A398" s="301">
        <v>45019</v>
      </c>
      <c r="B398" s="285" t="s">
        <v>216</v>
      </c>
      <c r="C398" s="285" t="s">
        <v>2411</v>
      </c>
      <c r="D398" s="286" t="s">
        <v>1572</v>
      </c>
      <c r="E398" s="286" t="s">
        <v>2412</v>
      </c>
      <c r="F398" s="286" t="s">
        <v>2413</v>
      </c>
      <c r="G398" s="286" t="s">
        <v>209</v>
      </c>
      <c r="H398" s="285" t="s">
        <v>2414</v>
      </c>
      <c r="I398" s="296">
        <v>45021</v>
      </c>
      <c r="J398" s="291" t="s">
        <v>251</v>
      </c>
      <c r="K398" s="291" t="s">
        <v>2226</v>
      </c>
      <c r="L398" s="291" t="s">
        <v>216</v>
      </c>
      <c r="M398" s="291" t="s">
        <v>216</v>
      </c>
      <c r="N398" s="291" t="s">
        <v>216</v>
      </c>
      <c r="O398" s="291" t="s">
        <v>216</v>
      </c>
      <c r="P398" s="296">
        <v>45041</v>
      </c>
      <c r="Q398" s="286" t="s">
        <v>2415</v>
      </c>
      <c r="R398" s="286" t="s">
        <v>255</v>
      </c>
      <c r="S398" s="287">
        <v>1322.46</v>
      </c>
      <c r="T398" s="288">
        <v>0</v>
      </c>
      <c r="U398" s="289"/>
      <c r="V398" s="289"/>
      <c r="W398" s="289"/>
      <c r="X398" s="292">
        <v>0</v>
      </c>
      <c r="Y398" s="290"/>
      <c r="Z398" s="290"/>
      <c r="AA398" s="288">
        <v>1322.46</v>
      </c>
      <c r="AB398" s="288"/>
      <c r="AC398" s="289"/>
      <c r="AD398" s="289"/>
      <c r="AE398" s="291" t="s">
        <v>220</v>
      </c>
      <c r="AF398" s="293">
        <v>45019</v>
      </c>
      <c r="AG398" s="90" t="s">
        <v>2416</v>
      </c>
      <c r="AH398" s="90" t="s">
        <v>1440</v>
      </c>
      <c r="AI398" s="90" t="s">
        <v>1580</v>
      </c>
      <c r="AJ398" s="90" t="s">
        <v>2417</v>
      </c>
      <c r="AK398" s="85">
        <v>80986063</v>
      </c>
      <c r="AL398" s="85">
        <v>60975378</v>
      </c>
      <c r="AM398" s="90" t="s">
        <v>1443</v>
      </c>
      <c r="AN398" s="293">
        <v>45029</v>
      </c>
      <c r="AO398" s="293">
        <v>45041</v>
      </c>
      <c r="AP398" s="90" t="s">
        <v>216</v>
      </c>
      <c r="AQ398" s="85">
        <v>1322.46</v>
      </c>
      <c r="AR398" s="90" t="s">
        <v>216</v>
      </c>
    </row>
    <row r="399" spans="1:44" ht="15.75" customHeight="1" x14ac:dyDescent="0.25">
      <c r="A399" s="316">
        <v>44949</v>
      </c>
      <c r="B399" s="317" t="s">
        <v>216</v>
      </c>
      <c r="C399" s="317" t="s">
        <v>216</v>
      </c>
      <c r="D399" s="317" t="s">
        <v>1488</v>
      </c>
      <c r="E399" s="317" t="s">
        <v>2418</v>
      </c>
      <c r="F399" s="317" t="s">
        <v>2419</v>
      </c>
      <c r="G399" s="317" t="s">
        <v>209</v>
      </c>
      <c r="H399" s="317" t="s">
        <v>2420</v>
      </c>
      <c r="I399" s="316"/>
      <c r="J399" s="318" t="s">
        <v>271</v>
      </c>
      <c r="K399" s="318" t="s">
        <v>2421</v>
      </c>
      <c r="L399" s="318" t="s">
        <v>216</v>
      </c>
      <c r="M399" s="318" t="s">
        <v>216</v>
      </c>
      <c r="N399" s="318" t="s">
        <v>216</v>
      </c>
      <c r="O399" s="318" t="s">
        <v>216</v>
      </c>
      <c r="P399" s="316"/>
      <c r="Q399" s="317" t="s">
        <v>216</v>
      </c>
      <c r="R399" s="317" t="s">
        <v>216</v>
      </c>
      <c r="S399" s="337">
        <v>0</v>
      </c>
      <c r="T399" s="317">
        <v>0</v>
      </c>
      <c r="U399" s="317"/>
      <c r="V399" s="317"/>
      <c r="W399" s="317"/>
      <c r="X399" s="320">
        <v>0</v>
      </c>
      <c r="Y399" s="317"/>
      <c r="Z399" s="317"/>
      <c r="AA399" s="317">
        <v>0</v>
      </c>
      <c r="AB399" s="317"/>
      <c r="AC399" s="317"/>
      <c r="AD399" s="317"/>
      <c r="AE399" s="318" t="s">
        <v>216</v>
      </c>
      <c r="AF399" s="321"/>
      <c r="AG399" s="322" t="s">
        <v>216</v>
      </c>
      <c r="AH399" s="322" t="s">
        <v>216</v>
      </c>
      <c r="AI399" s="322" t="s">
        <v>216</v>
      </c>
      <c r="AJ399" s="322" t="s">
        <v>216</v>
      </c>
      <c r="AK399" s="322" t="s">
        <v>216</v>
      </c>
      <c r="AL399" s="322" t="s">
        <v>216</v>
      </c>
      <c r="AM399" s="322" t="s">
        <v>216</v>
      </c>
      <c r="AN399" s="321"/>
      <c r="AO399" s="321"/>
      <c r="AP399" s="322" t="s">
        <v>216</v>
      </c>
      <c r="AQ399" s="322" t="s">
        <v>216</v>
      </c>
      <c r="AR399" s="322" t="s">
        <v>216</v>
      </c>
    </row>
    <row r="400" spans="1:44" s="302" customFormat="1" ht="15.75" customHeight="1" x14ac:dyDescent="0.25">
      <c r="A400" s="316">
        <v>44995</v>
      </c>
      <c r="B400" s="317" t="s">
        <v>216</v>
      </c>
      <c r="C400" s="317" t="s">
        <v>2422</v>
      </c>
      <c r="D400" s="317" t="s">
        <v>1476</v>
      </c>
      <c r="E400" s="317" t="s">
        <v>2423</v>
      </c>
      <c r="F400" s="317" t="s">
        <v>2424</v>
      </c>
      <c r="G400" s="317" t="s">
        <v>209</v>
      </c>
      <c r="H400" s="317" t="s">
        <v>2425</v>
      </c>
      <c r="I400" s="316">
        <v>45012</v>
      </c>
      <c r="J400" s="318" t="s">
        <v>251</v>
      </c>
      <c r="K400" s="318" t="s">
        <v>2426</v>
      </c>
      <c r="L400" s="318" t="s">
        <v>251</v>
      </c>
      <c r="M400" s="318" t="s">
        <v>2427</v>
      </c>
      <c r="N400" s="318" t="s">
        <v>1159</v>
      </c>
      <c r="O400" s="318" t="s">
        <v>2428</v>
      </c>
      <c r="P400" s="316">
        <v>45033</v>
      </c>
      <c r="Q400" s="317" t="s">
        <v>2429</v>
      </c>
      <c r="R400" s="317" t="s">
        <v>216</v>
      </c>
      <c r="S400" s="337">
        <v>3048</v>
      </c>
      <c r="T400" s="317">
        <v>0</v>
      </c>
      <c r="U400" s="317"/>
      <c r="V400" s="317"/>
      <c r="W400" s="317"/>
      <c r="X400" s="320">
        <v>0</v>
      </c>
      <c r="Y400" s="317"/>
      <c r="Z400" s="317"/>
      <c r="AA400" s="317">
        <v>3048</v>
      </c>
      <c r="AB400" s="317"/>
      <c r="AC400" s="317"/>
      <c r="AD400" s="317"/>
      <c r="AE400" s="318" t="s">
        <v>220</v>
      </c>
      <c r="AF400" s="321">
        <v>45007</v>
      </c>
      <c r="AG400" s="322" t="s">
        <v>2430</v>
      </c>
      <c r="AH400" s="322" t="s">
        <v>1440</v>
      </c>
      <c r="AI400" s="322" t="s">
        <v>1481</v>
      </c>
      <c r="AJ400" s="322" t="s">
        <v>2431</v>
      </c>
      <c r="AK400" s="323">
        <v>80983892</v>
      </c>
      <c r="AL400" s="323">
        <v>60973297</v>
      </c>
      <c r="AM400" s="322" t="s">
        <v>1464</v>
      </c>
      <c r="AN400" s="321">
        <v>45009</v>
      </c>
      <c r="AO400" s="321">
        <v>45033</v>
      </c>
      <c r="AP400" s="322" t="s">
        <v>2432</v>
      </c>
      <c r="AQ400" s="322" t="s">
        <v>216</v>
      </c>
      <c r="AR400" s="322" t="s">
        <v>216</v>
      </c>
    </row>
    <row r="401" spans="1:44" ht="15.75" customHeight="1" x14ac:dyDescent="0.25">
      <c r="A401" s="316">
        <v>44966</v>
      </c>
      <c r="B401" s="317" t="s">
        <v>2433</v>
      </c>
      <c r="C401" s="317" t="s">
        <v>2434</v>
      </c>
      <c r="D401" s="317" t="s">
        <v>1531</v>
      </c>
      <c r="E401" s="317" t="s">
        <v>2435</v>
      </c>
      <c r="F401" s="317" t="s">
        <v>1994</v>
      </c>
      <c r="G401" s="317" t="s">
        <v>209</v>
      </c>
      <c r="H401" s="317" t="s">
        <v>2436</v>
      </c>
      <c r="I401" s="316">
        <v>44968</v>
      </c>
      <c r="J401" s="318" t="s">
        <v>229</v>
      </c>
      <c r="K401" s="318" t="s">
        <v>2437</v>
      </c>
      <c r="L401" s="318" t="s">
        <v>216</v>
      </c>
      <c r="M401" s="318" t="s">
        <v>216</v>
      </c>
      <c r="N401" s="318" t="s">
        <v>216</v>
      </c>
      <c r="O401" s="318" t="s">
        <v>216</v>
      </c>
      <c r="P401" s="316">
        <v>44999</v>
      </c>
      <c r="Q401" s="317" t="s">
        <v>2438</v>
      </c>
      <c r="R401" s="317" t="s">
        <v>218</v>
      </c>
      <c r="S401" s="337">
        <v>2150</v>
      </c>
      <c r="T401" s="317">
        <v>0</v>
      </c>
      <c r="U401" s="317"/>
      <c r="V401" s="317"/>
      <c r="W401" s="317"/>
      <c r="X401" s="320">
        <v>0</v>
      </c>
      <c r="Y401" s="317"/>
      <c r="Z401" s="317"/>
      <c r="AA401" s="317">
        <v>2150</v>
      </c>
      <c r="AB401" s="317"/>
      <c r="AC401" s="317"/>
      <c r="AD401" s="317"/>
      <c r="AE401" s="318" t="s">
        <v>220</v>
      </c>
      <c r="AF401" s="321">
        <v>44979</v>
      </c>
      <c r="AG401" s="322" t="s">
        <v>2439</v>
      </c>
      <c r="AH401" s="322" t="s">
        <v>1440</v>
      </c>
      <c r="AI401" s="322" t="s">
        <v>1537</v>
      </c>
      <c r="AJ401" s="322" t="s">
        <v>2228</v>
      </c>
      <c r="AK401" s="323">
        <v>80979077</v>
      </c>
      <c r="AL401" s="323">
        <v>60968936</v>
      </c>
      <c r="AM401" s="322" t="s">
        <v>1443</v>
      </c>
      <c r="AN401" s="321">
        <v>44986</v>
      </c>
      <c r="AO401" s="321">
        <v>44999</v>
      </c>
      <c r="AP401" s="322" t="s">
        <v>216</v>
      </c>
      <c r="AQ401" s="345">
        <v>2150</v>
      </c>
      <c r="AR401" s="322" t="s">
        <v>216</v>
      </c>
    </row>
    <row r="402" spans="1:44" ht="15.75" hidden="1" customHeight="1" x14ac:dyDescent="0.25">
      <c r="A402" s="301">
        <v>45034</v>
      </c>
      <c r="B402" s="285" t="s">
        <v>216</v>
      </c>
      <c r="C402" s="285" t="s">
        <v>2440</v>
      </c>
      <c r="D402" s="286" t="s">
        <v>1488</v>
      </c>
      <c r="E402" s="286" t="s">
        <v>1727</v>
      </c>
      <c r="F402" s="286" t="s">
        <v>1728</v>
      </c>
      <c r="G402" s="286" t="s">
        <v>209</v>
      </c>
      <c r="H402" s="285" t="s">
        <v>2441</v>
      </c>
      <c r="I402" s="296">
        <v>45056</v>
      </c>
      <c r="J402" s="291" t="s">
        <v>240</v>
      </c>
      <c r="K402" s="291" t="s">
        <v>241</v>
      </c>
      <c r="L402" s="291" t="s">
        <v>240</v>
      </c>
      <c r="M402" s="291" t="s">
        <v>2442</v>
      </c>
      <c r="N402" s="291" t="s">
        <v>240</v>
      </c>
      <c r="O402" s="291" t="s">
        <v>2443</v>
      </c>
      <c r="P402" s="296">
        <v>45048</v>
      </c>
      <c r="Q402" s="286" t="s">
        <v>2408</v>
      </c>
      <c r="R402" s="286" t="s">
        <v>255</v>
      </c>
      <c r="S402" s="287">
        <v>3124.5</v>
      </c>
      <c r="T402" s="288">
        <v>0</v>
      </c>
      <c r="U402" s="289"/>
      <c r="V402" s="289"/>
      <c r="W402" s="289"/>
      <c r="X402" s="292">
        <v>0</v>
      </c>
      <c r="Y402" s="290"/>
      <c r="Z402" s="290"/>
      <c r="AA402" s="288">
        <v>3124.5</v>
      </c>
      <c r="AB402" s="288"/>
      <c r="AC402" s="289"/>
      <c r="AD402" s="289"/>
      <c r="AE402" s="291" t="s">
        <v>220</v>
      </c>
      <c r="AF402" s="293">
        <v>45034</v>
      </c>
      <c r="AG402" s="90" t="s">
        <v>2444</v>
      </c>
      <c r="AH402" s="90" t="s">
        <v>1440</v>
      </c>
      <c r="AI402" s="90" t="s">
        <v>1494</v>
      </c>
      <c r="AJ402" s="90" t="s">
        <v>2445</v>
      </c>
      <c r="AK402" s="85">
        <v>80987326</v>
      </c>
      <c r="AL402" s="85">
        <v>60976401</v>
      </c>
      <c r="AM402" s="90" t="s">
        <v>1443</v>
      </c>
      <c r="AN402" s="293">
        <v>45036</v>
      </c>
      <c r="AO402" s="293">
        <v>45048</v>
      </c>
      <c r="AP402" s="90" t="s">
        <v>216</v>
      </c>
      <c r="AQ402" s="85">
        <v>3124.5</v>
      </c>
      <c r="AR402" s="90" t="s">
        <v>216</v>
      </c>
    </row>
    <row r="403" spans="1:44" ht="15.75" customHeight="1" x14ac:dyDescent="0.25">
      <c r="A403" s="316">
        <v>45002</v>
      </c>
      <c r="B403" s="317" t="s">
        <v>216</v>
      </c>
      <c r="C403" s="317" t="s">
        <v>2446</v>
      </c>
      <c r="D403" s="317" t="s">
        <v>1488</v>
      </c>
      <c r="E403" s="317" t="s">
        <v>2306</v>
      </c>
      <c r="F403" s="317" t="s">
        <v>2307</v>
      </c>
      <c r="G403" s="317" t="s">
        <v>209</v>
      </c>
      <c r="H403" s="317" t="s">
        <v>2447</v>
      </c>
      <c r="I403" s="316">
        <v>45021</v>
      </c>
      <c r="J403" s="318" t="s">
        <v>240</v>
      </c>
      <c r="K403" s="318" t="s">
        <v>263</v>
      </c>
      <c r="L403" s="318" t="s">
        <v>216</v>
      </c>
      <c r="M403" s="318" t="s">
        <v>216</v>
      </c>
      <c r="N403" s="318" t="s">
        <v>216</v>
      </c>
      <c r="O403" s="318" t="s">
        <v>216</v>
      </c>
      <c r="P403" s="316">
        <v>45020</v>
      </c>
      <c r="Q403" s="317" t="s">
        <v>926</v>
      </c>
      <c r="R403" s="317" t="s">
        <v>255</v>
      </c>
      <c r="S403" s="337">
        <v>2707.6</v>
      </c>
      <c r="T403" s="317">
        <v>0</v>
      </c>
      <c r="U403" s="317"/>
      <c r="V403" s="317"/>
      <c r="W403" s="317"/>
      <c r="X403" s="320">
        <v>0</v>
      </c>
      <c r="Y403" s="317"/>
      <c r="Z403" s="317"/>
      <c r="AA403" s="317">
        <v>2707.6</v>
      </c>
      <c r="AB403" s="317"/>
      <c r="AC403" s="317"/>
      <c r="AD403" s="317"/>
      <c r="AE403" s="318" t="s">
        <v>220</v>
      </c>
      <c r="AF403" s="321">
        <v>45006</v>
      </c>
      <c r="AG403" s="322" t="s">
        <v>2448</v>
      </c>
      <c r="AH403" s="322" t="s">
        <v>1440</v>
      </c>
      <c r="AI403" s="322" t="s">
        <v>1494</v>
      </c>
      <c r="AJ403" s="322" t="s">
        <v>2449</v>
      </c>
      <c r="AK403" s="323">
        <v>80983562</v>
      </c>
      <c r="AL403" s="323">
        <v>60973296</v>
      </c>
      <c r="AM403" s="322" t="s">
        <v>1443</v>
      </c>
      <c r="AN403" s="321">
        <v>45009</v>
      </c>
      <c r="AO403" s="321">
        <v>45020</v>
      </c>
      <c r="AP403" s="322" t="s">
        <v>216</v>
      </c>
      <c r="AQ403" s="323">
        <v>2707.6</v>
      </c>
      <c r="AR403" s="322" t="s">
        <v>216</v>
      </c>
    </row>
    <row r="404" spans="1:44" s="313" customFormat="1" ht="15.75" customHeight="1" x14ac:dyDescent="0.25">
      <c r="A404" s="316">
        <v>45013</v>
      </c>
      <c r="B404" s="317" t="s">
        <v>216</v>
      </c>
      <c r="C404" s="317" t="s">
        <v>2450</v>
      </c>
      <c r="D404" s="317" t="s">
        <v>1562</v>
      </c>
      <c r="E404" s="317" t="s">
        <v>2451</v>
      </c>
      <c r="F404" s="317" t="s">
        <v>2452</v>
      </c>
      <c r="G404" s="317" t="s">
        <v>209</v>
      </c>
      <c r="H404" s="317" t="s">
        <v>2453</v>
      </c>
      <c r="I404" s="316">
        <v>45034</v>
      </c>
      <c r="J404" s="318" t="s">
        <v>240</v>
      </c>
      <c r="K404" s="318" t="s">
        <v>2454</v>
      </c>
      <c r="L404" s="318" t="s">
        <v>240</v>
      </c>
      <c r="M404" s="318" t="s">
        <v>2455</v>
      </c>
      <c r="N404" s="318" t="s">
        <v>216</v>
      </c>
      <c r="O404" s="318" t="s">
        <v>216</v>
      </c>
      <c r="P404" s="316">
        <v>45049</v>
      </c>
      <c r="Q404" s="317" t="s">
        <v>2456</v>
      </c>
      <c r="R404" s="317" t="s">
        <v>218</v>
      </c>
      <c r="S404" s="337">
        <v>1968</v>
      </c>
      <c r="T404" s="317">
        <v>0</v>
      </c>
      <c r="U404" s="317"/>
      <c r="V404" s="317"/>
      <c r="W404" s="317"/>
      <c r="X404" s="320">
        <v>0</v>
      </c>
      <c r="Y404" s="317"/>
      <c r="Z404" s="317"/>
      <c r="AA404" s="317">
        <v>1968</v>
      </c>
      <c r="AB404" s="317"/>
      <c r="AC404" s="317"/>
      <c r="AD404" s="317"/>
      <c r="AE404" s="318" t="s">
        <v>220</v>
      </c>
      <c r="AF404" s="321">
        <v>45028</v>
      </c>
      <c r="AG404" s="322" t="s">
        <v>2457</v>
      </c>
      <c r="AH404" s="322" t="s">
        <v>1440</v>
      </c>
      <c r="AI404" s="322" t="s">
        <v>1569</v>
      </c>
      <c r="AJ404" s="322" t="s">
        <v>2104</v>
      </c>
      <c r="AK404" s="323">
        <v>80986527</v>
      </c>
      <c r="AL404" s="323">
        <v>60975595</v>
      </c>
      <c r="AM404" s="322" t="s">
        <v>1464</v>
      </c>
      <c r="AN404" s="321">
        <v>45030</v>
      </c>
      <c r="AO404" s="321">
        <v>45049</v>
      </c>
      <c r="AP404" s="322" t="s">
        <v>216</v>
      </c>
      <c r="AQ404" s="323">
        <v>1968</v>
      </c>
      <c r="AR404" s="322" t="s">
        <v>216</v>
      </c>
    </row>
    <row r="405" spans="1:44" s="312" customFormat="1" ht="15.75" hidden="1" customHeight="1" x14ac:dyDescent="0.25">
      <c r="A405" s="305">
        <v>45017</v>
      </c>
      <c r="B405" s="306" t="s">
        <v>2458</v>
      </c>
      <c r="C405" s="306" t="s">
        <v>2459</v>
      </c>
      <c r="D405" s="306" t="s">
        <v>236</v>
      </c>
      <c r="E405" s="306" t="s">
        <v>2460</v>
      </c>
      <c r="F405" s="306" t="s">
        <v>2461</v>
      </c>
      <c r="G405" s="306" t="s">
        <v>209</v>
      </c>
      <c r="H405" s="306" t="s">
        <v>2462</v>
      </c>
      <c r="I405" s="305">
        <v>45022</v>
      </c>
      <c r="J405" s="307" t="s">
        <v>271</v>
      </c>
      <c r="K405" s="307" t="s">
        <v>778</v>
      </c>
      <c r="L405" s="307" t="s">
        <v>1159</v>
      </c>
      <c r="M405" s="307" t="s">
        <v>2463</v>
      </c>
      <c r="N405" s="307" t="s">
        <v>216</v>
      </c>
      <c r="O405" s="307" t="s">
        <v>216</v>
      </c>
      <c r="P405" s="305">
        <v>45051</v>
      </c>
      <c r="Q405" s="306" t="s">
        <v>2464</v>
      </c>
      <c r="R405" s="306" t="s">
        <v>218</v>
      </c>
      <c r="S405" s="308">
        <v>1550.4</v>
      </c>
      <c r="T405" s="306">
        <v>0</v>
      </c>
      <c r="U405" s="306"/>
      <c r="V405" s="306"/>
      <c r="W405" s="306"/>
      <c r="X405" s="309">
        <v>0</v>
      </c>
      <c r="Y405" s="306"/>
      <c r="Z405" s="306"/>
      <c r="AA405" s="306">
        <v>1550.4</v>
      </c>
      <c r="AB405" s="306"/>
      <c r="AC405" s="306"/>
      <c r="AD405" s="306"/>
      <c r="AE405" s="307" t="s">
        <v>220</v>
      </c>
      <c r="AF405" s="310">
        <v>45028</v>
      </c>
      <c r="AG405" s="311" t="s">
        <v>2465</v>
      </c>
      <c r="AH405" s="311" t="s">
        <v>1440</v>
      </c>
      <c r="AI405" s="311" t="s">
        <v>1452</v>
      </c>
      <c r="AJ405" s="311" t="s">
        <v>2466</v>
      </c>
      <c r="AK405" s="312">
        <v>80986533</v>
      </c>
      <c r="AL405" s="312">
        <v>60975580</v>
      </c>
      <c r="AM405" s="311" t="s">
        <v>1443</v>
      </c>
      <c r="AN405" s="310">
        <v>45030</v>
      </c>
      <c r="AO405" s="310">
        <v>45051</v>
      </c>
      <c r="AP405" s="311" t="s">
        <v>216</v>
      </c>
      <c r="AQ405" s="312">
        <v>1550.4</v>
      </c>
      <c r="AR405" s="311" t="s">
        <v>216</v>
      </c>
    </row>
    <row r="406" spans="1:44" s="313" customFormat="1" ht="15.75" customHeight="1" x14ac:dyDescent="0.25">
      <c r="A406" s="316">
        <v>45009</v>
      </c>
      <c r="B406" s="317" t="s">
        <v>216</v>
      </c>
      <c r="C406" s="317" t="s">
        <v>2467</v>
      </c>
      <c r="D406" s="317" t="s">
        <v>1082</v>
      </c>
      <c r="E406" s="317" t="s">
        <v>2017</v>
      </c>
      <c r="F406" s="317" t="s">
        <v>2018</v>
      </c>
      <c r="G406" s="317" t="s">
        <v>209</v>
      </c>
      <c r="H406" s="317" t="s">
        <v>2468</v>
      </c>
      <c r="I406" s="316"/>
      <c r="J406" s="318" t="s">
        <v>229</v>
      </c>
      <c r="K406" s="318" t="s">
        <v>1773</v>
      </c>
      <c r="L406" s="318" t="s">
        <v>213</v>
      </c>
      <c r="M406" s="318" t="s">
        <v>2469</v>
      </c>
      <c r="N406" s="318" t="s">
        <v>1159</v>
      </c>
      <c r="O406" s="318" t="s">
        <v>2470</v>
      </c>
      <c r="P406" s="316"/>
      <c r="Q406" s="317" t="s">
        <v>2471</v>
      </c>
      <c r="R406" s="317" t="s">
        <v>218</v>
      </c>
      <c r="S406" s="337">
        <v>933.28</v>
      </c>
      <c r="T406" s="317">
        <v>0</v>
      </c>
      <c r="U406" s="317"/>
      <c r="V406" s="317"/>
      <c r="W406" s="317"/>
      <c r="X406" s="320">
        <v>0</v>
      </c>
      <c r="Y406" s="317"/>
      <c r="Z406" s="317"/>
      <c r="AA406" s="317">
        <v>933.28</v>
      </c>
      <c r="AB406" s="317"/>
      <c r="AC406" s="317"/>
      <c r="AD406" s="317"/>
      <c r="AE406" s="318" t="s">
        <v>220</v>
      </c>
      <c r="AF406" s="321">
        <v>45033</v>
      </c>
      <c r="AG406" s="322" t="s">
        <v>2472</v>
      </c>
      <c r="AH406" s="322" t="s">
        <v>1440</v>
      </c>
      <c r="AI406" s="322" t="s">
        <v>2024</v>
      </c>
      <c r="AJ406" s="322" t="s">
        <v>2473</v>
      </c>
      <c r="AK406" s="323">
        <v>80987368</v>
      </c>
      <c r="AL406" s="323">
        <v>60976734</v>
      </c>
      <c r="AM406" s="322" t="s">
        <v>1464</v>
      </c>
      <c r="AN406" s="321">
        <v>45042</v>
      </c>
      <c r="AO406" s="321">
        <v>45056</v>
      </c>
      <c r="AP406" s="322" t="s">
        <v>216</v>
      </c>
      <c r="AQ406" s="323">
        <v>933.28</v>
      </c>
      <c r="AR406" s="322" t="s">
        <v>216</v>
      </c>
    </row>
    <row r="407" spans="1:44" s="313" customFormat="1" ht="15.75" customHeight="1" x14ac:dyDescent="0.25">
      <c r="A407" s="316">
        <v>44970</v>
      </c>
      <c r="B407" s="317" t="s">
        <v>216</v>
      </c>
      <c r="C407" s="317" t="s">
        <v>2474</v>
      </c>
      <c r="D407" s="317" t="s">
        <v>1842</v>
      </c>
      <c r="E407" s="317" t="s">
        <v>2475</v>
      </c>
      <c r="F407" s="317" t="s">
        <v>2476</v>
      </c>
      <c r="G407" s="317" t="s">
        <v>209</v>
      </c>
      <c r="H407" s="317" t="s">
        <v>2477</v>
      </c>
      <c r="I407" s="316">
        <v>45000</v>
      </c>
      <c r="J407" s="318" t="s">
        <v>398</v>
      </c>
      <c r="K407" s="318" t="s">
        <v>2478</v>
      </c>
      <c r="L407" s="318" t="s">
        <v>216</v>
      </c>
      <c r="M407" s="318" t="s">
        <v>216</v>
      </c>
      <c r="N407" s="318" t="s">
        <v>216</v>
      </c>
      <c r="O407" s="318" t="s">
        <v>216</v>
      </c>
      <c r="P407" s="316">
        <v>45055</v>
      </c>
      <c r="Q407" s="317" t="s">
        <v>2479</v>
      </c>
      <c r="R407" s="317" t="s">
        <v>255</v>
      </c>
      <c r="S407" s="337">
        <v>1362.58</v>
      </c>
      <c r="T407" s="317">
        <v>0</v>
      </c>
      <c r="U407" s="317"/>
      <c r="V407" s="317"/>
      <c r="W407" s="317"/>
      <c r="X407" s="320">
        <v>0</v>
      </c>
      <c r="Y407" s="317"/>
      <c r="Z407" s="317"/>
      <c r="AA407" s="317">
        <v>1362.58</v>
      </c>
      <c r="AB407" s="317"/>
      <c r="AC407" s="317"/>
      <c r="AD407" s="317"/>
      <c r="AE407" s="318" t="s">
        <v>220</v>
      </c>
      <c r="AF407" s="321">
        <v>45036</v>
      </c>
      <c r="AG407" s="322" t="s">
        <v>2480</v>
      </c>
      <c r="AH407" s="322" t="s">
        <v>1440</v>
      </c>
      <c r="AI407" s="322" t="s">
        <v>1980</v>
      </c>
      <c r="AJ407" s="322" t="s">
        <v>2481</v>
      </c>
      <c r="AK407" s="323">
        <v>80987753</v>
      </c>
      <c r="AL407" s="323">
        <v>60977240</v>
      </c>
      <c r="AM407" s="322" t="s">
        <v>1443</v>
      </c>
      <c r="AN407" s="321">
        <v>45043</v>
      </c>
      <c r="AO407" s="321">
        <v>45055</v>
      </c>
      <c r="AP407" s="322" t="s">
        <v>216</v>
      </c>
      <c r="AQ407" s="345">
        <v>1362.58</v>
      </c>
      <c r="AR407" s="322" t="s">
        <v>216</v>
      </c>
    </row>
    <row r="408" spans="1:44" ht="15.75" customHeight="1" x14ac:dyDescent="0.25">
      <c r="A408" s="316">
        <v>44895</v>
      </c>
      <c r="B408" s="317" t="s">
        <v>216</v>
      </c>
      <c r="C408" s="317" t="s">
        <v>2482</v>
      </c>
      <c r="D408" s="317" t="s">
        <v>206</v>
      </c>
      <c r="E408" s="317" t="s">
        <v>1427</v>
      </c>
      <c r="F408" s="317" t="s">
        <v>1428</v>
      </c>
      <c r="G408" s="317" t="s">
        <v>209</v>
      </c>
      <c r="H408" s="317" t="s">
        <v>2483</v>
      </c>
      <c r="I408" s="316">
        <v>44909</v>
      </c>
      <c r="J408" s="318" t="s">
        <v>240</v>
      </c>
      <c r="K408" s="318" t="s">
        <v>2484</v>
      </c>
      <c r="L408" s="318" t="s">
        <v>240</v>
      </c>
      <c r="M408" s="318" t="s">
        <v>2485</v>
      </c>
      <c r="N408" s="318" t="s">
        <v>216</v>
      </c>
      <c r="O408" s="318" t="s">
        <v>216</v>
      </c>
      <c r="P408" s="316"/>
      <c r="Q408" s="317" t="s">
        <v>216</v>
      </c>
      <c r="R408" s="317" t="s">
        <v>216</v>
      </c>
      <c r="S408" s="337">
        <v>0</v>
      </c>
      <c r="T408" s="317">
        <v>0</v>
      </c>
      <c r="U408" s="317"/>
      <c r="V408" s="317"/>
      <c r="W408" s="317"/>
      <c r="X408" s="320">
        <v>0</v>
      </c>
      <c r="Y408" s="317"/>
      <c r="Z408" s="317"/>
      <c r="AA408" s="317">
        <v>0</v>
      </c>
      <c r="AB408" s="317"/>
      <c r="AC408" s="317" t="s">
        <v>413</v>
      </c>
      <c r="AD408" s="317"/>
      <c r="AE408" s="318" t="s">
        <v>220</v>
      </c>
      <c r="AF408" s="321"/>
      <c r="AG408" s="322" t="s">
        <v>216</v>
      </c>
      <c r="AH408" s="322" t="s">
        <v>216</v>
      </c>
      <c r="AI408" s="322" t="s">
        <v>349</v>
      </c>
      <c r="AJ408" s="322" t="s">
        <v>216</v>
      </c>
      <c r="AK408" s="322" t="s">
        <v>216</v>
      </c>
      <c r="AL408" s="322" t="s">
        <v>216</v>
      </c>
      <c r="AM408" s="322" t="s">
        <v>216</v>
      </c>
      <c r="AN408" s="321"/>
      <c r="AO408" s="321"/>
      <c r="AP408" s="322" t="s">
        <v>216</v>
      </c>
      <c r="AQ408" s="322" t="s">
        <v>216</v>
      </c>
      <c r="AR408" s="322" t="s">
        <v>216</v>
      </c>
    </row>
    <row r="409" spans="1:44" ht="15.75" customHeight="1" x14ac:dyDescent="0.25">
      <c r="A409" s="316">
        <v>44834</v>
      </c>
      <c r="B409" s="317"/>
      <c r="C409" s="317" t="s">
        <v>2486</v>
      </c>
      <c r="D409" s="317" t="s">
        <v>2487</v>
      </c>
      <c r="E409" s="317" t="s">
        <v>2488</v>
      </c>
      <c r="F409" s="317" t="s">
        <v>2489</v>
      </c>
      <c r="G409" s="317" t="s">
        <v>2490</v>
      </c>
      <c r="H409" s="317" t="s">
        <v>2491</v>
      </c>
      <c r="I409" s="316">
        <v>44866</v>
      </c>
      <c r="J409" s="347" t="s">
        <v>2492</v>
      </c>
      <c r="K409" s="347" t="s">
        <v>262</v>
      </c>
      <c r="L409" s="347" t="s">
        <v>2492</v>
      </c>
      <c r="M409" s="347" t="s">
        <v>263</v>
      </c>
      <c r="N409" s="347"/>
      <c r="O409" s="347"/>
      <c r="P409" s="316">
        <v>44901</v>
      </c>
      <c r="Q409" s="317"/>
      <c r="R409" s="317" t="s">
        <v>218</v>
      </c>
      <c r="S409" s="348">
        <v>988.25</v>
      </c>
      <c r="T409" s="317">
        <v>0</v>
      </c>
      <c r="U409" s="317"/>
      <c r="V409" s="317"/>
      <c r="W409" s="317"/>
      <c r="X409" s="349">
        <v>0</v>
      </c>
      <c r="Y409" s="317"/>
      <c r="Z409" s="317"/>
      <c r="AA409" s="317">
        <v>988.25</v>
      </c>
      <c r="AB409" s="317"/>
      <c r="AC409" s="317"/>
      <c r="AD409" s="317"/>
      <c r="AE409" s="347" t="s">
        <v>220</v>
      </c>
      <c r="AF409" s="350">
        <v>44866</v>
      </c>
      <c r="AG409" s="323" t="s">
        <v>2493</v>
      </c>
      <c r="AH409" s="323">
        <v>521530101</v>
      </c>
      <c r="AI409" s="323">
        <v>706799</v>
      </c>
      <c r="AJ409" s="350">
        <v>44662</v>
      </c>
      <c r="AK409" s="323">
        <v>80964557</v>
      </c>
      <c r="AL409" s="323">
        <v>60954750</v>
      </c>
      <c r="AM409" s="323" t="s">
        <v>1443</v>
      </c>
      <c r="AN409" s="350">
        <v>44815</v>
      </c>
      <c r="AO409" s="350">
        <v>44724</v>
      </c>
      <c r="AP409" s="323"/>
      <c r="AQ409" s="323">
        <v>988.25</v>
      </c>
      <c r="AR409" s="323"/>
    </row>
    <row r="414" spans="1:44" ht="15.75" customHeight="1" x14ac:dyDescent="0.25">
      <c r="A414"/>
    </row>
    <row r="417" spans="1:1" ht="15.75" customHeight="1" x14ac:dyDescent="0.25">
      <c r="A417" s="297" t="s">
        <v>2494</v>
      </c>
    </row>
  </sheetData>
  <mergeCells count="5">
    <mergeCell ref="D3:G3"/>
    <mergeCell ref="T3:V3"/>
    <mergeCell ref="I1:J2"/>
    <mergeCell ref="K1:L2"/>
    <mergeCell ref="M1:N2"/>
  </mergeCells>
  <phoneticPr fontId="41" type="noConversion"/>
  <dataValidations count="2">
    <dataValidation type="decimal" operator="lessThanOrEqual" allowBlank="1" showInputMessage="1" showErrorMessage="1" errorTitle="Value must be a number" error="Value must be a number.  If unknown, leave blank." sqref="AA310:AA408 Q5:Q408 X5:Z408 AB5:AB408 AA5:AA308 T5:T408 S5:S308 S310:S408" xr:uid="{00000000-0002-0000-0200-000000000000}">
      <formula1>9999999</formula1>
    </dataValidation>
    <dataValidation type="list" allowBlank="1" showErrorMessage="1" errorTitle="Invalid entry" error="Please select from the drop-down list" sqref="AE5:AE408" xr:uid="{00000000-0002-0000-0200-000001000000}">
      <formula1>"CC BY,CC BY-SA,CC BY-NC,CC BY-ND,CC BY-NC-ND,CC0,Unknown"</formula1>
    </dataValidation>
  </dataValidations>
  <pageMargins left="0.70866141732283472" right="0.70866141732283472" top="0.74803149606299213" bottom="0.74803149606299213" header="0.31496062992125984" footer="0.31496062992125984"/>
  <pageSetup paperSize="8" fitToWidth="0" orientation="landscape" cellComments="asDisplayed" r:id="rId1"/>
  <colBreaks count="3" manualBreakCount="3">
    <brk id="9" min="2" max="28" man="1"/>
    <brk id="19" min="2" max="28" man="1"/>
    <brk id="34" max="1048575" man="1"/>
  </colBreaks>
  <legacyDrawing r:id="rId2"/>
  <tableParts count="1">
    <tablePart r:id="rId3"/>
  </tableParts>
  <extLst>
    <ext xmlns:x14="http://schemas.microsoft.com/office/spreadsheetml/2009/9/main" uri="{CCE6A557-97BC-4b89-ADB6-D9C93CAAB3DF}">
      <x14:dataValidations xmlns:xm="http://schemas.microsoft.com/office/excel/2006/main" count="5">
        <x14:dataValidation type="list" allowBlank="1" showErrorMessage="1" errorTitle="Invalid entry" error="Please pick a value from the drop-down list." xr:uid="{00000000-0002-0000-0200-000002000000}">
          <x14:formula1>
            <xm:f>'Constrained values'!$A$2:$A$31</xm:f>
          </x14:formula1>
          <xm:sqref>G5:G408</xm:sqref>
        </x14:dataValidation>
        <x14:dataValidation type="list" allowBlank="1" showErrorMessage="1" errorTitle="Invalid entry" error="Please pick a value from the drop-down list." xr:uid="{00000000-0002-0000-0200-000003000000}">
          <x14:formula1>
            <xm:f>'Constrained values'!$E$2:$E$19</xm:f>
          </x14:formula1>
          <xm:sqref>N5:N408 J5:J408 L5:L408</xm:sqref>
        </x14:dataValidation>
        <x14:dataValidation type="list" operator="lessThanOrEqual" allowBlank="1" showInputMessage="1" showErrorMessage="1" errorTitle="Value must be a number" error="Value must be a number.  If unknown, leave blank." xr:uid="{A22B0A7D-5D4A-44F0-A1DC-A88593BABA39}">
          <x14:formula1>
            <xm:f>'Constrained values'!$C$2:$C$7</xm:f>
          </x14:formula1>
          <xm:sqref>U5:W408</xm:sqref>
        </x14:dataValidation>
        <x14:dataValidation type="list" operator="lessThanOrEqual" allowBlank="1" showInputMessage="1" showErrorMessage="1" errorTitle="Value must be a number" error="Value must be a number.  If unknown, leave blank." xr:uid="{F34C43E7-B93F-409B-B477-77E2B955A401}">
          <x14:formula1>
            <xm:f>'Constrained values'!$K$2:$K$96</xm:f>
          </x14:formula1>
          <xm:sqref>AD5:AD408</xm:sqref>
        </x14:dataValidation>
        <x14:dataValidation type="list" operator="lessThanOrEqual" allowBlank="1" showInputMessage="1" showErrorMessage="1" errorTitle="Value must be a number" error="Value must be a number.  If unknown, leave blank." xr:uid="{7FC2C6BE-3712-4218-836E-AE188D61C120}">
          <x14:formula1>
            <xm:f>'Constrained values'!$G$2:$G$18</xm:f>
          </x14:formula1>
          <xm:sqref>AC5:AC408</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C91DB3-264C-43CF-8A47-C9BA874DC26C}">
  <dimension ref="A1:N124"/>
  <sheetViews>
    <sheetView topLeftCell="B90" zoomScale="80" zoomScaleNormal="80" workbookViewId="0">
      <selection activeCell="D119" sqref="D3:D119"/>
    </sheetView>
  </sheetViews>
  <sheetFormatPr defaultRowHeight="12.5" x14ac:dyDescent="0.25"/>
  <cols>
    <col min="1" max="1" width="79.453125" customWidth="1"/>
    <col min="2" max="4" width="20.54296875" customWidth="1"/>
    <col min="5" max="5" width="19.453125" customWidth="1"/>
    <col min="6" max="6" width="19.36328125" customWidth="1"/>
    <col min="7" max="9" width="19.6328125" customWidth="1"/>
    <col min="10" max="10" width="19.36328125" customWidth="1"/>
    <col min="11" max="11" width="19.90625" customWidth="1"/>
    <col min="12" max="12" width="20" customWidth="1"/>
    <col min="13" max="13" width="33.36328125" customWidth="1"/>
  </cols>
  <sheetData>
    <row r="1" spans="1:13" s="94" customFormat="1" ht="88" x14ac:dyDescent="0.25">
      <c r="A1" s="96" t="s">
        <v>2530</v>
      </c>
      <c r="B1" s="97" t="s">
        <v>2531</v>
      </c>
      <c r="C1" s="97" t="s">
        <v>2532</v>
      </c>
      <c r="D1" s="97" t="s">
        <v>2533</v>
      </c>
      <c r="E1" s="97" t="s">
        <v>2534</v>
      </c>
      <c r="F1" s="97" t="s">
        <v>2535</v>
      </c>
      <c r="G1" s="97" t="s">
        <v>2536</v>
      </c>
      <c r="H1" s="97" t="s">
        <v>2537</v>
      </c>
      <c r="I1" s="97" t="s">
        <v>2538</v>
      </c>
      <c r="J1" s="97" t="s">
        <v>2539</v>
      </c>
      <c r="K1" s="97" t="s">
        <v>2540</v>
      </c>
      <c r="L1" s="97" t="s">
        <v>2541</v>
      </c>
      <c r="M1" s="93" t="s">
        <v>2542</v>
      </c>
    </row>
    <row r="2" spans="1:13" s="94" customFormat="1" ht="25" x14ac:dyDescent="0.25">
      <c r="A2" s="249" t="s">
        <v>2543</v>
      </c>
      <c r="B2" s="254" t="s">
        <v>2544</v>
      </c>
      <c r="C2" s="254" t="s">
        <v>2545</v>
      </c>
      <c r="D2" s="254" t="s">
        <v>2545</v>
      </c>
      <c r="E2" s="254" t="s">
        <v>2546</v>
      </c>
      <c r="F2" s="254" t="s">
        <v>2546</v>
      </c>
      <c r="G2" s="254" t="s">
        <v>2547</v>
      </c>
      <c r="H2" s="254" t="s">
        <v>2547</v>
      </c>
      <c r="I2" s="254" t="s">
        <v>2548</v>
      </c>
      <c r="J2" s="254" t="s">
        <v>2548</v>
      </c>
      <c r="K2" s="254" t="s">
        <v>2549</v>
      </c>
      <c r="L2" s="256" t="s">
        <v>2549</v>
      </c>
      <c r="M2" s="256" t="s">
        <v>2550</v>
      </c>
    </row>
    <row r="3" spans="1:13" s="94" customFormat="1" x14ac:dyDescent="0.25">
      <c r="A3" s="240" t="s">
        <v>2551</v>
      </c>
      <c r="B3" s="227" t="s">
        <v>2552</v>
      </c>
      <c r="C3" s="250" t="s">
        <v>2552</v>
      </c>
      <c r="D3" s="216"/>
      <c r="E3" s="245"/>
      <c r="F3" s="245"/>
      <c r="G3" s="257"/>
      <c r="H3" s="255"/>
      <c r="I3" s="245"/>
      <c r="J3" s="245"/>
      <c r="K3" s="257"/>
      <c r="L3" s="255"/>
      <c r="M3" s="242">
        <f>IF(A3="","",COUNTIF(apc[Transitional Agreement article published under],A3))</f>
        <v>0</v>
      </c>
    </row>
    <row r="4" spans="1:13" s="94" customFormat="1" x14ac:dyDescent="0.25">
      <c r="A4" s="240" t="s">
        <v>2553</v>
      </c>
      <c r="B4" s="228" t="s">
        <v>2552</v>
      </c>
      <c r="C4" s="251" t="s">
        <v>2552</v>
      </c>
      <c r="D4" s="156"/>
      <c r="E4" s="246"/>
      <c r="F4" s="246"/>
      <c r="G4" s="248"/>
      <c r="H4" s="247"/>
      <c r="I4" s="246"/>
      <c r="J4" s="246"/>
      <c r="K4" s="248"/>
      <c r="L4" s="247"/>
      <c r="M4" s="243">
        <f>IF(A4="","",COUNTIF(apc[Transitional Agreement article published under],A4))</f>
        <v>0</v>
      </c>
    </row>
    <row r="5" spans="1:13" s="94" customFormat="1" x14ac:dyDescent="0.25">
      <c r="A5" s="240" t="s">
        <v>2554</v>
      </c>
      <c r="B5" s="228" t="s">
        <v>2552</v>
      </c>
      <c r="C5" s="251" t="s">
        <v>2552</v>
      </c>
      <c r="D5" s="156"/>
      <c r="E5" s="246"/>
      <c r="F5" s="246"/>
      <c r="G5" s="248"/>
      <c r="H5" s="247"/>
      <c r="I5" s="246"/>
      <c r="J5" s="246"/>
      <c r="K5" s="248"/>
      <c r="L5" s="247"/>
      <c r="M5" s="243">
        <f>IF(A5="","",COUNTIF(apc[Transitional Agreement article published under],A5))</f>
        <v>0</v>
      </c>
    </row>
    <row r="6" spans="1:13" s="94" customFormat="1" x14ac:dyDescent="0.25">
      <c r="A6" s="240" t="s">
        <v>2555</v>
      </c>
      <c r="B6" s="228"/>
      <c r="C6" s="251"/>
      <c r="D6" s="330">
        <v>8908.6200000000008</v>
      </c>
      <c r="E6" s="246"/>
      <c r="F6" s="246"/>
      <c r="G6" s="248"/>
      <c r="H6" s="247"/>
      <c r="I6" s="246"/>
      <c r="J6" s="246"/>
      <c r="K6" s="248"/>
      <c r="L6" s="247"/>
      <c r="M6" s="243"/>
    </row>
    <row r="7" spans="1:13" s="94" customFormat="1" x14ac:dyDescent="0.25">
      <c r="A7" s="240" t="s">
        <v>2556</v>
      </c>
      <c r="B7" s="228"/>
      <c r="C7" s="251"/>
      <c r="D7" s="330">
        <v>4000</v>
      </c>
      <c r="E7" s="246"/>
      <c r="F7" s="246"/>
      <c r="G7" s="248"/>
      <c r="H7" s="247"/>
      <c r="I7" s="246"/>
      <c r="J7" s="246"/>
      <c r="K7" s="248"/>
      <c r="L7" s="247"/>
      <c r="M7" s="243"/>
    </row>
    <row r="8" spans="1:13" s="94" customFormat="1" x14ac:dyDescent="0.25">
      <c r="A8" s="240" t="s">
        <v>2557</v>
      </c>
      <c r="B8" s="228">
        <v>28090.86</v>
      </c>
      <c r="C8" s="251">
        <v>0</v>
      </c>
      <c r="D8" s="156"/>
      <c r="E8" s="246"/>
      <c r="F8" s="246"/>
      <c r="G8" s="248"/>
      <c r="H8" s="247"/>
      <c r="I8" s="246"/>
      <c r="J8" s="246"/>
      <c r="K8" s="248"/>
      <c r="L8" s="247"/>
      <c r="M8" s="243">
        <f>IF(A8="","",COUNTIF(apc[Transitional Agreement article published under],A8))</f>
        <v>0</v>
      </c>
    </row>
    <row r="9" spans="1:13" s="94" customFormat="1" x14ac:dyDescent="0.25">
      <c r="A9" s="240" t="s">
        <v>2558</v>
      </c>
      <c r="B9" s="228">
        <v>36741.699999999997</v>
      </c>
      <c r="C9" s="251">
        <v>0</v>
      </c>
      <c r="D9" s="156"/>
      <c r="E9" s="246"/>
      <c r="F9" s="246"/>
      <c r="G9" s="248"/>
      <c r="H9" s="247"/>
      <c r="I9" s="246"/>
      <c r="J9" s="246"/>
      <c r="K9" s="248"/>
      <c r="L9" s="247"/>
      <c r="M9" s="243">
        <f>IF(A9="","",COUNTIF(apc[Transitional Agreement article published under],A9))</f>
        <v>0</v>
      </c>
    </row>
    <row r="10" spans="1:13" s="94" customFormat="1" x14ac:dyDescent="0.25">
      <c r="A10" s="240" t="s">
        <v>2559</v>
      </c>
      <c r="B10" s="228"/>
      <c r="C10" s="251"/>
      <c r="D10" s="156"/>
      <c r="E10" s="246"/>
      <c r="F10" s="246"/>
      <c r="G10" s="248"/>
      <c r="H10" s="247"/>
      <c r="I10" s="246"/>
      <c r="J10" s="246"/>
      <c r="K10" s="248"/>
      <c r="L10" s="247"/>
      <c r="M10" s="243"/>
    </row>
    <row r="11" spans="1:13" s="94" customFormat="1" x14ac:dyDescent="0.25">
      <c r="A11" s="240" t="s">
        <v>2560</v>
      </c>
      <c r="B11" s="228" t="s">
        <v>2552</v>
      </c>
      <c r="C11" s="251" t="s">
        <v>2552</v>
      </c>
      <c r="D11" s="156"/>
      <c r="E11" s="246"/>
      <c r="F11" s="246"/>
      <c r="G11" s="248"/>
      <c r="H11" s="247"/>
      <c r="I11" s="246"/>
      <c r="J11" s="246"/>
      <c r="K11" s="248"/>
      <c r="L11" s="247"/>
      <c r="M11" s="243">
        <f>IF(A11="","",COUNTIF(apc[Transitional Agreement article published under],A11))</f>
        <v>0</v>
      </c>
    </row>
    <row r="12" spans="1:13" s="94" customFormat="1" x14ac:dyDescent="0.25">
      <c r="A12" s="240" t="s">
        <v>2561</v>
      </c>
      <c r="B12" s="228" t="s">
        <v>2552</v>
      </c>
      <c r="C12" s="251" t="s">
        <v>2552</v>
      </c>
      <c r="D12" s="156"/>
      <c r="E12" s="246"/>
      <c r="F12" s="246"/>
      <c r="G12" s="248"/>
      <c r="H12" s="247"/>
      <c r="I12" s="246"/>
      <c r="J12" s="246"/>
      <c r="K12" s="248"/>
      <c r="L12" s="247"/>
      <c r="M12" s="243">
        <f>IF(A12="","",COUNTIF(apc[Transitional Agreement article published under],A12))</f>
        <v>0</v>
      </c>
    </row>
    <row r="13" spans="1:13" s="94" customFormat="1" x14ac:dyDescent="0.25">
      <c r="A13" s="241" t="s">
        <v>2562</v>
      </c>
      <c r="B13" s="228" t="s">
        <v>2552</v>
      </c>
      <c r="C13" s="251" t="s">
        <v>2552</v>
      </c>
      <c r="D13" s="156"/>
      <c r="E13" s="246"/>
      <c r="F13" s="246"/>
      <c r="G13" s="248"/>
      <c r="H13" s="247"/>
      <c r="I13" s="246"/>
      <c r="J13" s="246"/>
      <c r="K13" s="248"/>
      <c r="L13" s="247"/>
      <c r="M13" s="243">
        <f>IF(A13="","",COUNTIF(apc[Transitional Agreement article published under],A13))</f>
        <v>0</v>
      </c>
    </row>
    <row r="14" spans="1:13" s="94" customFormat="1" x14ac:dyDescent="0.25">
      <c r="A14" s="240" t="s">
        <v>2563</v>
      </c>
      <c r="B14" s="228" t="s">
        <v>2552</v>
      </c>
      <c r="C14" s="251" t="s">
        <v>2552</v>
      </c>
      <c r="D14" s="156"/>
      <c r="E14" s="246"/>
      <c r="F14" s="246"/>
      <c r="G14" s="248"/>
      <c r="H14" s="247"/>
      <c r="I14" s="246"/>
      <c r="J14" s="246"/>
      <c r="K14" s="248"/>
      <c r="L14" s="247"/>
      <c r="M14" s="243">
        <f>IF(A14="","",COUNTIF(apc[Transitional Agreement article published under],A14))</f>
        <v>0</v>
      </c>
    </row>
    <row r="15" spans="1:13" s="94" customFormat="1" x14ac:dyDescent="0.25">
      <c r="A15" s="240" t="s">
        <v>2564</v>
      </c>
      <c r="B15" s="228" t="s">
        <v>2552</v>
      </c>
      <c r="C15" s="251" t="s">
        <v>2552</v>
      </c>
      <c r="D15" s="156"/>
      <c r="E15" s="246"/>
      <c r="F15" s="246"/>
      <c r="G15" s="248"/>
      <c r="H15" s="247"/>
      <c r="I15" s="246"/>
      <c r="J15" s="246"/>
      <c r="K15" s="248"/>
      <c r="L15" s="247"/>
      <c r="M15" s="243">
        <f>IF(A15="","",COUNTIF(apc[Transitional Agreement article published under],A15))</f>
        <v>0</v>
      </c>
    </row>
    <row r="16" spans="1:13" s="94" customFormat="1" x14ac:dyDescent="0.25">
      <c r="A16" s="240" t="s">
        <v>2565</v>
      </c>
      <c r="B16" s="228" t="s">
        <v>2552</v>
      </c>
      <c r="C16" s="251" t="s">
        <v>2552</v>
      </c>
      <c r="D16" s="156"/>
      <c r="E16" s="246"/>
      <c r="F16" s="246"/>
      <c r="G16" s="248"/>
      <c r="H16" s="247"/>
      <c r="I16" s="246"/>
      <c r="J16" s="246"/>
      <c r="K16" s="248"/>
      <c r="L16" s="247"/>
      <c r="M16" s="243">
        <f>IF(A16="","",COUNTIF(apc[Transitional Agreement article published under],A16))</f>
        <v>0</v>
      </c>
    </row>
    <row r="17" spans="1:13" s="94" customFormat="1" x14ac:dyDescent="0.25">
      <c r="A17" s="241" t="s">
        <v>2566</v>
      </c>
      <c r="B17" s="228" t="s">
        <v>2552</v>
      </c>
      <c r="C17" s="251" t="s">
        <v>2552</v>
      </c>
      <c r="D17" s="156"/>
      <c r="E17" s="246"/>
      <c r="F17" s="246"/>
      <c r="G17" s="248"/>
      <c r="H17" s="247"/>
      <c r="I17" s="246"/>
      <c r="J17" s="246"/>
      <c r="K17" s="248"/>
      <c r="L17" s="247"/>
      <c r="M17" s="243">
        <f>IF(A17="","",COUNTIF(apc[Transitional Agreement article published under],A17))</f>
        <v>0</v>
      </c>
    </row>
    <row r="18" spans="1:13" s="94" customFormat="1" x14ac:dyDescent="0.25">
      <c r="A18" s="240" t="s">
        <v>2567</v>
      </c>
      <c r="B18" s="228" t="s">
        <v>2552</v>
      </c>
      <c r="C18" s="251" t="s">
        <v>2552</v>
      </c>
      <c r="D18" s="156"/>
      <c r="E18" s="246"/>
      <c r="F18" s="246"/>
      <c r="G18" s="248"/>
      <c r="H18" s="247"/>
      <c r="I18" s="246"/>
      <c r="J18" s="246"/>
      <c r="K18" s="248"/>
      <c r="L18" s="247"/>
      <c r="M18" s="243">
        <f>IF(A18="","",COUNTIF(apc[Transitional Agreement article published under],A18))</f>
        <v>0</v>
      </c>
    </row>
    <row r="19" spans="1:13" s="94" customFormat="1" x14ac:dyDescent="0.25">
      <c r="A19" s="240" t="s">
        <v>2568</v>
      </c>
      <c r="B19" s="228" t="s">
        <v>2552</v>
      </c>
      <c r="C19" s="251" t="s">
        <v>2552</v>
      </c>
      <c r="D19" s="156"/>
      <c r="E19" s="246"/>
      <c r="F19" s="246"/>
      <c r="G19" s="248"/>
      <c r="H19" s="247"/>
      <c r="I19" s="246"/>
      <c r="J19" s="246"/>
      <c r="K19" s="248"/>
      <c r="L19" s="247"/>
      <c r="M19" s="243">
        <f>IF(A19="","",COUNTIF(apc[Transitional Agreement article published under],A19))</f>
        <v>0</v>
      </c>
    </row>
    <row r="20" spans="1:13" s="94" customFormat="1" x14ac:dyDescent="0.25">
      <c r="A20" s="241" t="s">
        <v>2569</v>
      </c>
      <c r="B20" s="228" t="s">
        <v>2552</v>
      </c>
      <c r="C20" s="251" t="s">
        <v>2552</v>
      </c>
      <c r="D20" s="156"/>
      <c r="E20" s="246"/>
      <c r="F20" s="246"/>
      <c r="G20" s="248"/>
      <c r="H20" s="247"/>
      <c r="I20" s="246"/>
      <c r="J20" s="246"/>
      <c r="K20" s="248"/>
      <c r="L20" s="247"/>
      <c r="M20" s="243">
        <f>IF(A20="","",COUNTIF(apc[Transitional Agreement article published under],A20))</f>
        <v>0</v>
      </c>
    </row>
    <row r="21" spans="1:13" s="94" customFormat="1" x14ac:dyDescent="0.25">
      <c r="A21" s="240" t="s">
        <v>2570</v>
      </c>
      <c r="B21" s="228" t="s">
        <v>2552</v>
      </c>
      <c r="C21" s="251" t="s">
        <v>2552</v>
      </c>
      <c r="D21" s="156"/>
      <c r="E21" s="246"/>
      <c r="F21" s="246"/>
      <c r="G21" s="248"/>
      <c r="H21" s="247"/>
      <c r="I21" s="246"/>
      <c r="J21" s="246"/>
      <c r="K21" s="248"/>
      <c r="L21" s="247"/>
      <c r="M21" s="243">
        <f>IF(A21="","",COUNTIF(apc[Transitional Agreement article published under],A21))</f>
        <v>0</v>
      </c>
    </row>
    <row r="22" spans="1:13" s="94" customFormat="1" x14ac:dyDescent="0.25">
      <c r="A22" s="240" t="s">
        <v>2571</v>
      </c>
      <c r="B22" s="228" t="s">
        <v>2552</v>
      </c>
      <c r="C22" s="251" t="s">
        <v>2552</v>
      </c>
      <c r="D22" s="156"/>
      <c r="E22" s="246"/>
      <c r="F22" s="246"/>
      <c r="G22" s="248"/>
      <c r="H22" s="247"/>
      <c r="I22" s="246"/>
      <c r="J22" s="246"/>
      <c r="K22" s="248"/>
      <c r="L22" s="247"/>
      <c r="M22" s="243">
        <f>IF(A22="","",COUNTIF(apc[Transitional Agreement article published under],A22))</f>
        <v>0</v>
      </c>
    </row>
    <row r="23" spans="1:13" s="94" customFormat="1" x14ac:dyDescent="0.25">
      <c r="A23" s="241" t="s">
        <v>2572</v>
      </c>
      <c r="B23" s="228">
        <v>7835</v>
      </c>
      <c r="C23" s="251">
        <v>0</v>
      </c>
      <c r="D23" s="156"/>
      <c r="E23" s="246"/>
      <c r="F23" s="246"/>
      <c r="G23" s="248"/>
      <c r="H23" s="247"/>
      <c r="I23" s="246"/>
      <c r="J23" s="246"/>
      <c r="K23" s="248"/>
      <c r="L23" s="247"/>
      <c r="M23" s="243">
        <f>IF(A23="","",COUNTIF(apc[Transitional Agreement article published under],A23))</f>
        <v>0</v>
      </c>
    </row>
    <row r="24" spans="1:13" s="94" customFormat="1" x14ac:dyDescent="0.25">
      <c r="A24" s="241" t="s">
        <v>2573</v>
      </c>
      <c r="B24" s="329">
        <v>9496.02</v>
      </c>
      <c r="C24" s="251"/>
      <c r="D24" s="156">
        <v>0</v>
      </c>
      <c r="E24" s="246"/>
      <c r="F24" s="246"/>
      <c r="G24" s="248"/>
      <c r="H24" s="247"/>
      <c r="I24" s="246"/>
      <c r="J24" s="246"/>
      <c r="K24" s="248"/>
      <c r="L24" s="247"/>
      <c r="M24" s="243"/>
    </row>
    <row r="25" spans="1:13" s="94" customFormat="1" x14ac:dyDescent="0.25">
      <c r="A25" s="240" t="s">
        <v>2574</v>
      </c>
      <c r="B25" s="228" t="s">
        <v>2552</v>
      </c>
      <c r="C25" s="251" t="s">
        <v>2552</v>
      </c>
      <c r="D25" s="156"/>
      <c r="E25" s="246"/>
      <c r="F25" s="246"/>
      <c r="G25" s="248"/>
      <c r="H25" s="247"/>
      <c r="I25" s="246"/>
      <c r="J25" s="246"/>
      <c r="K25" s="248"/>
      <c r="L25" s="247"/>
      <c r="M25" s="243">
        <f>IF(A25="","",COUNTIF(apc[Transitional Agreement article published under],A25))</f>
        <v>0</v>
      </c>
    </row>
    <row r="26" spans="1:13" s="94" customFormat="1" x14ac:dyDescent="0.25">
      <c r="A26" s="240" t="s">
        <v>2575</v>
      </c>
      <c r="B26" s="228" t="s">
        <v>2552</v>
      </c>
      <c r="C26" s="251" t="s">
        <v>2552</v>
      </c>
      <c r="D26" s="156"/>
      <c r="E26" s="246"/>
      <c r="F26" s="246"/>
      <c r="G26" s="248"/>
      <c r="H26" s="247"/>
      <c r="I26" s="246"/>
      <c r="J26" s="246"/>
      <c r="K26" s="248"/>
      <c r="L26" s="247"/>
      <c r="M26" s="243">
        <f>IF(A26="","",COUNTIF(apc[Transitional Agreement article published under],A26))</f>
        <v>0</v>
      </c>
    </row>
    <row r="27" spans="1:13" s="94" customFormat="1" x14ac:dyDescent="0.25">
      <c r="A27" s="240" t="s">
        <v>2576</v>
      </c>
      <c r="B27" s="228">
        <v>27946.38</v>
      </c>
      <c r="C27" s="251">
        <v>7000</v>
      </c>
      <c r="D27" s="156"/>
      <c r="E27" s="246"/>
      <c r="F27" s="246"/>
      <c r="G27" s="248"/>
      <c r="H27" s="247"/>
      <c r="I27" s="246"/>
      <c r="J27" s="246"/>
      <c r="K27" s="248"/>
      <c r="L27" s="247"/>
      <c r="M27" s="243">
        <f>IF(A27="","",COUNTIF(apc[Transitional Agreement article published under],A27))</f>
        <v>0</v>
      </c>
    </row>
    <row r="28" spans="1:13" s="94" customFormat="1" x14ac:dyDescent="0.25">
      <c r="A28" s="240" t="s">
        <v>2577</v>
      </c>
      <c r="B28" s="228">
        <v>20816.89</v>
      </c>
      <c r="C28" s="251">
        <v>1750.25</v>
      </c>
      <c r="D28" s="330">
        <v>5250.75</v>
      </c>
      <c r="E28" s="246"/>
      <c r="F28" s="246">
        <v>2184</v>
      </c>
      <c r="G28" s="248"/>
      <c r="H28" s="247"/>
      <c r="I28" s="246"/>
      <c r="J28" s="246"/>
      <c r="K28" s="248"/>
      <c r="L28" s="247"/>
      <c r="M28" s="243">
        <f>IF(A28="","",COUNTIF(apc[Transitional Agreement article published under],A28))</f>
        <v>0</v>
      </c>
    </row>
    <row r="29" spans="1:13" s="94" customFormat="1" x14ac:dyDescent="0.25">
      <c r="A29" s="240" t="s">
        <v>2578</v>
      </c>
      <c r="B29" s="228">
        <v>30981.9</v>
      </c>
      <c r="D29" s="332">
        <v>1750.25</v>
      </c>
      <c r="E29" s="246"/>
      <c r="F29" s="246"/>
      <c r="G29" s="248"/>
      <c r="H29" s="247"/>
      <c r="I29" s="246"/>
      <c r="J29" s="246"/>
      <c r="K29" s="248"/>
      <c r="L29" s="247"/>
      <c r="M29" s="243"/>
    </row>
    <row r="30" spans="1:13" s="94" customFormat="1" x14ac:dyDescent="0.25">
      <c r="A30" s="240" t="s">
        <v>2579</v>
      </c>
      <c r="B30" s="228" t="s">
        <v>2552</v>
      </c>
      <c r="C30" s="251" t="s">
        <v>2552</v>
      </c>
      <c r="D30" s="156"/>
      <c r="E30" s="246"/>
      <c r="F30" s="246"/>
      <c r="G30" s="248"/>
      <c r="H30" s="247"/>
      <c r="I30" s="246"/>
      <c r="J30" s="246"/>
      <c r="K30" s="248"/>
      <c r="L30" s="247"/>
      <c r="M30" s="243">
        <f>IF(A30="","",COUNTIF(apc[Transitional Agreement article published under],A30))</f>
        <v>0</v>
      </c>
    </row>
    <row r="31" spans="1:13" s="94" customFormat="1" x14ac:dyDescent="0.25">
      <c r="A31" s="240" t="s">
        <v>2580</v>
      </c>
      <c r="B31" s="228" t="s">
        <v>2552</v>
      </c>
      <c r="C31" s="251" t="s">
        <v>2552</v>
      </c>
      <c r="D31" s="156"/>
      <c r="E31" s="246"/>
      <c r="F31" s="246"/>
      <c r="G31" s="248"/>
      <c r="H31" s="247"/>
      <c r="I31" s="246"/>
      <c r="J31" s="246"/>
      <c r="K31" s="248"/>
      <c r="L31" s="247"/>
      <c r="M31" s="243">
        <f>IF(A31="","",COUNTIF(apc[Transitional Agreement article published under],A31))</f>
        <v>0</v>
      </c>
    </row>
    <row r="32" spans="1:13" s="94" customFormat="1" x14ac:dyDescent="0.25">
      <c r="A32" s="241" t="s">
        <v>2581</v>
      </c>
      <c r="B32" s="228">
        <v>135434.95000000001</v>
      </c>
      <c r="C32" s="251" t="s">
        <v>2582</v>
      </c>
      <c r="D32" s="333">
        <v>21657.31</v>
      </c>
      <c r="E32" s="246"/>
      <c r="F32" s="314">
        <v>0</v>
      </c>
      <c r="G32" s="248"/>
      <c r="H32" s="280">
        <v>5429.68</v>
      </c>
      <c r="I32" s="246"/>
      <c r="J32" s="246"/>
      <c r="K32" s="248"/>
      <c r="L32" s="247"/>
      <c r="M32" s="243">
        <f>IF(A32="","",COUNTIF(apc[Transitional Agreement article published under],A32))</f>
        <v>0</v>
      </c>
    </row>
    <row r="33" spans="1:14" s="94" customFormat="1" x14ac:dyDescent="0.25">
      <c r="A33" s="241" t="s">
        <v>2583</v>
      </c>
      <c r="B33" s="228">
        <v>135434.95000000001</v>
      </c>
      <c r="C33" s="251"/>
      <c r="D33" s="330">
        <v>6722.72</v>
      </c>
      <c r="E33" s="246"/>
      <c r="F33" s="246"/>
      <c r="G33" s="248"/>
      <c r="H33" s="247"/>
      <c r="I33" s="246"/>
      <c r="J33" s="246"/>
      <c r="K33" s="248"/>
      <c r="L33" s="247"/>
      <c r="M33" s="243"/>
    </row>
    <row r="34" spans="1:14" s="94" customFormat="1" x14ac:dyDescent="0.25">
      <c r="A34" s="240" t="s">
        <v>2584</v>
      </c>
      <c r="B34" s="228" t="s">
        <v>2552</v>
      </c>
      <c r="C34" s="251" t="s">
        <v>2552</v>
      </c>
      <c r="D34" s="156"/>
      <c r="E34" s="246"/>
      <c r="F34" s="246"/>
      <c r="G34" s="248"/>
      <c r="H34" s="247"/>
      <c r="I34" s="246"/>
      <c r="J34" s="246"/>
      <c r="K34" s="248"/>
      <c r="L34" s="247"/>
      <c r="M34" s="243">
        <f>IF(A34="","",COUNTIF(apc[Transitional Agreement article published under],A34))</f>
        <v>0</v>
      </c>
    </row>
    <row r="35" spans="1:14" s="94" customFormat="1" x14ac:dyDescent="0.25">
      <c r="A35" s="240" t="s">
        <v>2585</v>
      </c>
      <c r="B35" s="228" t="s">
        <v>2552</v>
      </c>
      <c r="C35" s="251" t="s">
        <v>2552</v>
      </c>
      <c r="D35" s="156"/>
      <c r="E35" s="246"/>
      <c r="F35" s="246"/>
      <c r="G35" s="248"/>
      <c r="H35" s="247"/>
      <c r="I35" s="246"/>
      <c r="J35" s="246"/>
      <c r="K35" s="248"/>
      <c r="L35" s="247"/>
      <c r="M35" s="243">
        <f>IF(A35="","",COUNTIF(apc[Transitional Agreement article published under],A35))</f>
        <v>0</v>
      </c>
    </row>
    <row r="36" spans="1:14" s="94" customFormat="1" x14ac:dyDescent="0.25">
      <c r="A36" s="240" t="s">
        <v>2586</v>
      </c>
      <c r="B36" s="228" t="s">
        <v>2552</v>
      </c>
      <c r="C36" s="251" t="s">
        <v>2552</v>
      </c>
      <c r="D36" s="156"/>
      <c r="E36" s="246"/>
      <c r="F36" s="246"/>
      <c r="G36" s="248"/>
      <c r="H36" s="247"/>
      <c r="I36" s="246"/>
      <c r="J36" s="246"/>
      <c r="K36" s="248"/>
      <c r="L36" s="247"/>
      <c r="M36" s="243">
        <f>IF(A36="","",COUNTIF(apc[Transitional Agreement article published under],A36))</f>
        <v>0</v>
      </c>
    </row>
    <row r="37" spans="1:14" x14ac:dyDescent="0.25">
      <c r="A37" s="240" t="s">
        <v>2587</v>
      </c>
      <c r="B37" s="228" t="s">
        <v>2552</v>
      </c>
      <c r="C37" s="251" t="s">
        <v>2552</v>
      </c>
      <c r="D37" s="156"/>
      <c r="E37" s="226"/>
      <c r="F37" s="226"/>
      <c r="G37" s="229"/>
      <c r="H37" s="230"/>
      <c r="I37" s="226"/>
      <c r="J37" s="226"/>
      <c r="K37" s="229"/>
      <c r="L37" s="230"/>
      <c r="M37" s="243">
        <f>IF(A37="","",COUNTIF(apc[Transitional Agreement article published under],A37))</f>
        <v>0</v>
      </c>
      <c r="N37" s="3"/>
    </row>
    <row r="38" spans="1:14" x14ac:dyDescent="0.25">
      <c r="A38" s="240" t="s">
        <v>2588</v>
      </c>
      <c r="B38" s="228" t="s">
        <v>2552</v>
      </c>
      <c r="C38" s="251" t="s">
        <v>2552</v>
      </c>
      <c r="D38" s="156"/>
      <c r="E38" s="226"/>
      <c r="F38" s="226"/>
      <c r="G38" s="229"/>
      <c r="H38" s="230"/>
      <c r="I38" s="226"/>
      <c r="J38" s="226"/>
      <c r="K38" s="229"/>
      <c r="L38" s="230"/>
      <c r="M38" s="243">
        <f>IF(A38="","",COUNTIF(apc[Transitional Agreement article published under],A38))</f>
        <v>0</v>
      </c>
      <c r="N38" s="3"/>
    </row>
    <row r="39" spans="1:14" x14ac:dyDescent="0.25">
      <c r="A39" s="241" t="s">
        <v>2589</v>
      </c>
      <c r="B39" s="228" t="s">
        <v>2552</v>
      </c>
      <c r="C39" s="251" t="s">
        <v>2552</v>
      </c>
      <c r="D39" s="156"/>
      <c r="E39" s="226"/>
      <c r="F39" s="226"/>
      <c r="G39" s="229"/>
      <c r="H39" s="230"/>
      <c r="I39" s="226"/>
      <c r="J39" s="226"/>
      <c r="K39" s="229"/>
      <c r="L39" s="230"/>
      <c r="M39" s="243">
        <f>IF(A39="","",COUNTIF(apc[Transitional Agreement article published under],A39))</f>
        <v>0</v>
      </c>
      <c r="N39" s="3"/>
    </row>
    <row r="40" spans="1:14" x14ac:dyDescent="0.25">
      <c r="A40" s="240" t="s">
        <v>2590</v>
      </c>
      <c r="B40" s="228" t="s">
        <v>2552</v>
      </c>
      <c r="C40" s="251" t="s">
        <v>2552</v>
      </c>
      <c r="D40" s="156"/>
      <c r="E40" s="226"/>
      <c r="F40" s="226"/>
      <c r="G40" s="229"/>
      <c r="H40" s="230"/>
      <c r="I40" s="226"/>
      <c r="J40" s="226"/>
      <c r="K40" s="229"/>
      <c r="L40" s="230"/>
      <c r="M40" s="243">
        <f>IF(A40="","",COUNTIF(apc[Transitional Agreement article published under],A40))</f>
        <v>0</v>
      </c>
      <c r="N40" s="3"/>
    </row>
    <row r="41" spans="1:14" x14ac:dyDescent="0.25">
      <c r="A41" s="240" t="s">
        <v>2591</v>
      </c>
      <c r="B41" s="228" t="s">
        <v>2552</v>
      </c>
      <c r="C41" s="251" t="s">
        <v>2552</v>
      </c>
      <c r="D41" s="156"/>
      <c r="E41" s="226"/>
      <c r="F41" s="226"/>
      <c r="G41" s="229"/>
      <c r="H41" s="230"/>
      <c r="I41" s="226"/>
      <c r="J41" s="226"/>
      <c r="K41" s="229"/>
      <c r="L41" s="230"/>
      <c r="M41" s="243">
        <f>IF(A41="","",COUNTIF(apc[Transitional Agreement article published under],A41))</f>
        <v>0</v>
      </c>
      <c r="N41" s="3"/>
    </row>
    <row r="42" spans="1:14" x14ac:dyDescent="0.25">
      <c r="A42" s="240" t="s">
        <v>2592</v>
      </c>
      <c r="B42" s="228" t="s">
        <v>2552</v>
      </c>
      <c r="C42" s="251" t="s">
        <v>2552</v>
      </c>
      <c r="D42" s="156"/>
      <c r="E42" s="226"/>
      <c r="F42" s="226"/>
      <c r="G42" s="229"/>
      <c r="H42" s="230"/>
      <c r="I42" s="226"/>
      <c r="J42" s="226"/>
      <c r="K42" s="229"/>
      <c r="L42" s="230"/>
      <c r="M42" s="243">
        <f>IF(A42="","",COUNTIF(apc[Transitional Agreement article published under],A42))</f>
        <v>0</v>
      </c>
      <c r="N42" s="3"/>
    </row>
    <row r="43" spans="1:14" x14ac:dyDescent="0.25">
      <c r="A43" s="240" t="s">
        <v>2593</v>
      </c>
      <c r="B43" s="228" t="s">
        <v>2552</v>
      </c>
      <c r="C43" s="251" t="s">
        <v>2552</v>
      </c>
      <c r="D43" s="156"/>
      <c r="E43" s="226"/>
      <c r="F43" s="226"/>
      <c r="G43" s="229"/>
      <c r="H43" s="230"/>
      <c r="I43" s="226"/>
      <c r="J43" s="226"/>
      <c r="K43" s="229"/>
      <c r="L43" s="230"/>
      <c r="M43" s="243">
        <f>IF(A43="","",COUNTIF(apc[Transitional Agreement article published under],A43))</f>
        <v>0</v>
      </c>
      <c r="N43" s="3"/>
    </row>
    <row r="44" spans="1:14" x14ac:dyDescent="0.25">
      <c r="A44" s="240" t="s">
        <v>2594</v>
      </c>
      <c r="B44" s="228" t="s">
        <v>2552</v>
      </c>
      <c r="C44" s="251" t="s">
        <v>2552</v>
      </c>
      <c r="D44" s="156"/>
      <c r="E44" s="226"/>
      <c r="F44" s="226"/>
      <c r="G44" s="229"/>
      <c r="H44" s="230"/>
      <c r="I44" s="226"/>
      <c r="J44" s="226"/>
      <c r="K44" s="229"/>
      <c r="L44" s="230"/>
      <c r="M44" s="243">
        <f>IF(A44="","",COUNTIF(apc[Transitional Agreement article published under],A44))</f>
        <v>0</v>
      </c>
      <c r="N44" s="3"/>
    </row>
    <row r="45" spans="1:14" x14ac:dyDescent="0.25">
      <c r="A45" s="240" t="s">
        <v>2595</v>
      </c>
      <c r="B45" s="228" t="s">
        <v>2552</v>
      </c>
      <c r="C45" s="251" t="s">
        <v>2552</v>
      </c>
      <c r="D45" s="156"/>
      <c r="E45" s="226"/>
      <c r="F45" s="226"/>
      <c r="G45" s="229"/>
      <c r="H45" s="230"/>
      <c r="I45" s="226"/>
      <c r="J45" s="226"/>
      <c r="K45" s="229"/>
      <c r="L45" s="230"/>
      <c r="M45" s="243">
        <f>IF(A45="","",COUNTIF(apc[Transitional Agreement article published under],A45))</f>
        <v>0</v>
      </c>
      <c r="N45" s="3"/>
    </row>
    <row r="46" spans="1:14" x14ac:dyDescent="0.25">
      <c r="A46" s="240" t="s">
        <v>2596</v>
      </c>
      <c r="B46" s="228" t="s">
        <v>2552</v>
      </c>
      <c r="C46" s="251" t="s">
        <v>2552</v>
      </c>
      <c r="D46" s="156"/>
      <c r="E46" s="226"/>
      <c r="F46" s="226"/>
      <c r="G46" s="229"/>
      <c r="H46" s="230"/>
      <c r="I46" s="226"/>
      <c r="J46" s="226"/>
      <c r="K46" s="229"/>
      <c r="L46" s="230"/>
      <c r="M46" s="243">
        <f>IF(A46="","",COUNTIF(apc[Transitional Agreement article published under],A46))</f>
        <v>0</v>
      </c>
      <c r="N46" s="3"/>
    </row>
    <row r="47" spans="1:14" x14ac:dyDescent="0.25">
      <c r="A47" s="241" t="s">
        <v>2597</v>
      </c>
      <c r="B47" s="228">
        <v>2280</v>
      </c>
      <c r="C47" s="251">
        <v>2280</v>
      </c>
      <c r="D47" s="156"/>
      <c r="E47" s="226"/>
      <c r="F47" s="226"/>
      <c r="G47" s="229"/>
      <c r="H47" s="230"/>
      <c r="I47" s="226"/>
      <c r="J47" s="226"/>
      <c r="K47" s="229"/>
      <c r="L47" s="230"/>
      <c r="M47" s="243">
        <f>IF(A47="","",COUNTIF(apc[Transitional Agreement article published under],A47))</f>
        <v>0</v>
      </c>
      <c r="N47" s="3"/>
    </row>
    <row r="48" spans="1:14" x14ac:dyDescent="0.25">
      <c r="A48" s="241" t="s">
        <v>2598</v>
      </c>
      <c r="B48" s="228"/>
      <c r="C48" s="251"/>
      <c r="D48" s="330">
        <v>587.1</v>
      </c>
      <c r="E48" s="226"/>
      <c r="F48" s="226"/>
      <c r="G48" s="229"/>
      <c r="H48" s="230"/>
      <c r="I48" s="226"/>
      <c r="J48" s="226"/>
      <c r="K48" s="229"/>
      <c r="L48" s="230"/>
      <c r="M48" s="243"/>
      <c r="N48" s="3"/>
    </row>
    <row r="49" spans="1:14" x14ac:dyDescent="0.25">
      <c r="A49" s="240" t="s">
        <v>2599</v>
      </c>
      <c r="B49" s="228" t="s">
        <v>1042</v>
      </c>
      <c r="C49" s="251" t="s">
        <v>1042</v>
      </c>
      <c r="D49" s="156"/>
      <c r="E49" s="226"/>
      <c r="F49" s="226"/>
      <c r="G49" s="229"/>
      <c r="H49" s="230"/>
      <c r="I49" s="226"/>
      <c r="J49" s="226"/>
      <c r="K49" s="229"/>
      <c r="L49" s="230"/>
      <c r="M49" s="243">
        <f>IF(A49="","",COUNTIF(apc[Transitional Agreement article published under],A49))</f>
        <v>0</v>
      </c>
      <c r="N49" s="3"/>
    </row>
    <row r="50" spans="1:14" x14ac:dyDescent="0.25">
      <c r="A50" s="240" t="s">
        <v>2600</v>
      </c>
      <c r="B50" s="228" t="s">
        <v>1042</v>
      </c>
      <c r="C50" s="251" t="s">
        <v>1042</v>
      </c>
      <c r="D50" s="156"/>
      <c r="E50" s="226"/>
      <c r="F50" s="226"/>
      <c r="G50" s="229"/>
      <c r="H50" s="230"/>
      <c r="I50" s="226"/>
      <c r="J50" s="226"/>
      <c r="K50" s="229"/>
      <c r="L50" s="230"/>
      <c r="M50" s="243">
        <f>IF(A50="","",COUNTIF(apc[Transitional Agreement article published under],A50))</f>
        <v>0</v>
      </c>
      <c r="N50" s="3"/>
    </row>
    <row r="51" spans="1:14" x14ac:dyDescent="0.25">
      <c r="A51" s="240" t="s">
        <v>2601</v>
      </c>
      <c r="B51" s="228">
        <v>5913.02</v>
      </c>
      <c r="C51" s="251">
        <v>1478.26</v>
      </c>
      <c r="D51" s="330">
        <v>3018.1</v>
      </c>
      <c r="E51" s="226"/>
      <c r="F51" s="281">
        <v>708.33</v>
      </c>
      <c r="G51" s="229"/>
      <c r="H51" s="230">
        <v>708.33</v>
      </c>
      <c r="I51" s="226"/>
      <c r="J51" s="226"/>
      <c r="K51" s="229"/>
      <c r="L51" s="230"/>
      <c r="M51" s="243">
        <f>IF(A51="","",COUNTIF(apc[Transitional Agreement article published under],A51))</f>
        <v>0</v>
      </c>
      <c r="N51" s="3"/>
    </row>
    <row r="52" spans="1:14" x14ac:dyDescent="0.25">
      <c r="A52" s="240" t="s">
        <v>2602</v>
      </c>
      <c r="B52" s="283"/>
      <c r="C52" s="282"/>
      <c r="D52" s="334">
        <v>2826</v>
      </c>
      <c r="E52" s="226"/>
      <c r="F52" s="226"/>
      <c r="G52" s="229"/>
      <c r="H52" s="230"/>
      <c r="I52" s="226"/>
      <c r="J52" s="226"/>
      <c r="K52" s="229"/>
      <c r="L52" s="230"/>
      <c r="M52" s="243"/>
      <c r="N52" s="3"/>
    </row>
    <row r="53" spans="1:14" x14ac:dyDescent="0.25">
      <c r="A53" s="240" t="s">
        <v>2603</v>
      </c>
      <c r="B53" s="228" t="s">
        <v>2552</v>
      </c>
      <c r="C53" s="251" t="s">
        <v>2552</v>
      </c>
      <c r="D53" s="156"/>
      <c r="E53" s="226"/>
      <c r="F53" s="226"/>
      <c r="G53" s="229"/>
      <c r="H53" s="230"/>
      <c r="I53" s="226"/>
      <c r="J53" s="226"/>
      <c r="K53" s="229"/>
      <c r="L53" s="230"/>
      <c r="M53" s="243">
        <f>IF(A53="","",COUNTIF(apc[Transitional Agreement article published under],A53))</f>
        <v>0</v>
      </c>
      <c r="N53" s="3"/>
    </row>
    <row r="54" spans="1:14" x14ac:dyDescent="0.25">
      <c r="A54" s="240" t="s">
        <v>2604</v>
      </c>
      <c r="B54" s="228" t="s">
        <v>2552</v>
      </c>
      <c r="C54" s="251" t="s">
        <v>2552</v>
      </c>
      <c r="D54" s="156"/>
      <c r="E54" s="226"/>
      <c r="F54" s="226"/>
      <c r="G54" s="229"/>
      <c r="H54" s="230"/>
      <c r="I54" s="226"/>
      <c r="J54" s="226"/>
      <c r="K54" s="229"/>
      <c r="L54" s="230"/>
      <c r="M54" s="243">
        <f>IF(A54="","",COUNTIF(apc[Transitional Agreement article published under],A54))</f>
        <v>0</v>
      </c>
      <c r="N54" s="3"/>
    </row>
    <row r="55" spans="1:14" x14ac:dyDescent="0.25">
      <c r="A55" s="241" t="s">
        <v>2605</v>
      </c>
      <c r="B55" s="228" t="s">
        <v>2552</v>
      </c>
      <c r="C55" s="251" t="s">
        <v>2552</v>
      </c>
      <c r="D55" s="156"/>
      <c r="E55" s="226"/>
      <c r="F55" s="226"/>
      <c r="G55" s="229"/>
      <c r="H55" s="230"/>
      <c r="I55" s="226"/>
      <c r="J55" s="226"/>
      <c r="K55" s="229"/>
      <c r="L55" s="230"/>
      <c r="M55" s="243">
        <f>IF(A55="","",COUNTIF(apc[Transitional Agreement article published under],A55))</f>
        <v>0</v>
      </c>
      <c r="N55" s="3"/>
    </row>
    <row r="56" spans="1:14" x14ac:dyDescent="0.25">
      <c r="A56" s="241" t="s">
        <v>2606</v>
      </c>
      <c r="B56" s="229" t="s">
        <v>2552</v>
      </c>
      <c r="C56" s="252" t="s">
        <v>2552</v>
      </c>
      <c r="D56" s="226"/>
      <c r="E56" s="226"/>
      <c r="F56" s="226"/>
      <c r="G56" s="229"/>
      <c r="H56" s="230"/>
      <c r="I56" s="226"/>
      <c r="J56" s="226"/>
      <c r="K56" s="229"/>
      <c r="L56" s="230"/>
      <c r="M56" s="243">
        <f>IF(A56="","",COUNTIF(apc[Transitional Agreement article published under],A56))</f>
        <v>0</v>
      </c>
      <c r="N56" s="3"/>
    </row>
    <row r="57" spans="1:14" x14ac:dyDescent="0.25">
      <c r="A57" s="240" t="s">
        <v>2607</v>
      </c>
      <c r="B57" s="229" t="s">
        <v>2552</v>
      </c>
      <c r="C57" s="252" t="s">
        <v>2552</v>
      </c>
      <c r="D57" s="226"/>
      <c r="E57" s="226"/>
      <c r="F57" s="226"/>
      <c r="G57" s="229"/>
      <c r="H57" s="230"/>
      <c r="I57" s="226"/>
      <c r="J57" s="226"/>
      <c r="K57" s="229"/>
      <c r="L57" s="230"/>
      <c r="M57" s="243">
        <f>IF(A57="","",COUNTIF(apc[Transitional Agreement article published under],A57))</f>
        <v>0</v>
      </c>
      <c r="N57" s="3"/>
    </row>
    <row r="58" spans="1:14" x14ac:dyDescent="0.25">
      <c r="A58" s="240" t="s">
        <v>2608</v>
      </c>
      <c r="B58" s="229" t="s">
        <v>2552</v>
      </c>
      <c r="C58" s="252" t="s">
        <v>2552</v>
      </c>
      <c r="D58" s="226"/>
      <c r="E58" s="226"/>
      <c r="F58" s="226"/>
      <c r="G58" s="229"/>
      <c r="H58" s="230"/>
      <c r="I58" s="226"/>
      <c r="J58" s="226"/>
      <c r="K58" s="229"/>
      <c r="L58" s="230"/>
      <c r="M58" s="243">
        <f>IF(A58="","",COUNTIF(apc[Transitional Agreement article published under],A58))</f>
        <v>0</v>
      </c>
      <c r="N58" s="3"/>
    </row>
    <row r="59" spans="1:14" x14ac:dyDescent="0.25">
      <c r="A59" s="240" t="s">
        <v>2609</v>
      </c>
      <c r="B59" s="229" t="s">
        <v>2552</v>
      </c>
      <c r="C59" s="252" t="s">
        <v>2552</v>
      </c>
      <c r="D59" s="226"/>
      <c r="E59" s="226"/>
      <c r="F59" s="226"/>
      <c r="G59" s="229"/>
      <c r="H59" s="230"/>
      <c r="I59" s="226"/>
      <c r="J59" s="226"/>
      <c r="K59" s="229"/>
      <c r="L59" s="230"/>
      <c r="M59" s="243">
        <f>IF(A59="","",COUNTIF(apc[Transitional Agreement article published under],A59))</f>
        <v>0</v>
      </c>
      <c r="N59" s="3"/>
    </row>
    <row r="60" spans="1:14" x14ac:dyDescent="0.25">
      <c r="A60" s="241" t="s">
        <v>2610</v>
      </c>
      <c r="B60" s="229" t="s">
        <v>2552</v>
      </c>
      <c r="C60" s="252" t="s">
        <v>2552</v>
      </c>
      <c r="D60" s="226"/>
      <c r="E60" s="226"/>
      <c r="F60" s="226"/>
      <c r="G60" s="229"/>
      <c r="H60" s="230"/>
      <c r="I60" s="226"/>
      <c r="J60" s="226"/>
      <c r="K60" s="229"/>
      <c r="L60" s="230"/>
      <c r="M60" s="243">
        <f>IF(A60="","",COUNTIF(apc[Transitional Agreement article published under],A60))</f>
        <v>0</v>
      </c>
      <c r="N60" s="3"/>
    </row>
    <row r="61" spans="1:14" x14ac:dyDescent="0.25">
      <c r="A61" s="240" t="s">
        <v>2611</v>
      </c>
      <c r="B61" s="229" t="s">
        <v>2552</v>
      </c>
      <c r="C61" s="252" t="s">
        <v>2552</v>
      </c>
      <c r="D61" s="226"/>
      <c r="E61" s="226"/>
      <c r="F61" s="226"/>
      <c r="G61" s="229"/>
      <c r="H61" s="230"/>
      <c r="I61" s="226"/>
      <c r="J61" s="226"/>
      <c r="K61" s="229"/>
      <c r="L61" s="230"/>
      <c r="M61" s="243">
        <f>IF(A61="","",COUNTIF(apc[Transitional Agreement article published under],A61))</f>
        <v>0</v>
      </c>
      <c r="N61" s="3"/>
    </row>
    <row r="62" spans="1:14" x14ac:dyDescent="0.25">
      <c r="A62" s="240" t="s">
        <v>2612</v>
      </c>
      <c r="B62" s="229" t="s">
        <v>2552</v>
      </c>
      <c r="C62" s="252" t="s">
        <v>2552</v>
      </c>
      <c r="D62" s="226"/>
      <c r="E62" s="226"/>
      <c r="F62" s="226"/>
      <c r="G62" s="229"/>
      <c r="H62" s="230"/>
      <c r="I62" s="226"/>
      <c r="J62" s="226"/>
      <c r="K62" s="229"/>
      <c r="L62" s="230"/>
      <c r="M62" s="243">
        <f>IF(A62="","",COUNTIF(apc[Transitional Agreement article published under],A62))</f>
        <v>0</v>
      </c>
      <c r="N62" s="3"/>
    </row>
    <row r="63" spans="1:14" x14ac:dyDescent="0.25">
      <c r="A63" s="240" t="s">
        <v>2613</v>
      </c>
      <c r="B63" s="229" t="s">
        <v>2552</v>
      </c>
      <c r="C63" s="252" t="s">
        <v>2552</v>
      </c>
      <c r="D63" s="226"/>
      <c r="E63" s="226"/>
      <c r="F63" s="226"/>
      <c r="G63" s="229"/>
      <c r="H63" s="230"/>
      <c r="I63" s="226"/>
      <c r="J63" s="226"/>
      <c r="K63" s="229"/>
      <c r="L63" s="230"/>
      <c r="M63" s="243">
        <f>IF(A63="","",COUNTIF(apc[Transitional Agreement article published under],A63))</f>
        <v>0</v>
      </c>
      <c r="N63" s="3"/>
    </row>
    <row r="64" spans="1:14" x14ac:dyDescent="0.25">
      <c r="A64" s="240" t="s">
        <v>2614</v>
      </c>
      <c r="B64" s="229" t="s">
        <v>2552</v>
      </c>
      <c r="C64" s="252" t="s">
        <v>2552</v>
      </c>
      <c r="D64" s="226"/>
      <c r="E64" s="226"/>
      <c r="F64" s="226"/>
      <c r="G64" s="229"/>
      <c r="H64" s="230"/>
      <c r="I64" s="226"/>
      <c r="J64" s="226"/>
      <c r="K64" s="229"/>
      <c r="L64" s="230"/>
      <c r="M64" s="243">
        <f>IF(A64="","",COUNTIF(apc[Transitional Agreement article published under],A64))</f>
        <v>0</v>
      </c>
      <c r="N64" s="3"/>
    </row>
    <row r="65" spans="1:14" x14ac:dyDescent="0.25">
      <c r="A65" s="240" t="s">
        <v>2615</v>
      </c>
      <c r="B65" s="229" t="s">
        <v>1042</v>
      </c>
      <c r="C65" s="252" t="s">
        <v>1042</v>
      </c>
      <c r="D65" s="226"/>
      <c r="E65" s="226"/>
      <c r="F65" s="226"/>
      <c r="G65" s="229"/>
      <c r="H65" s="230"/>
      <c r="I65" s="226"/>
      <c r="J65" s="226"/>
      <c r="K65" s="229"/>
      <c r="L65" s="230"/>
      <c r="M65" s="243">
        <f>IF(A65="","",COUNTIF(apc[Transitional Agreement article published under],A65))</f>
        <v>0</v>
      </c>
      <c r="N65" s="3"/>
    </row>
    <row r="66" spans="1:14" x14ac:dyDescent="0.25">
      <c r="A66" s="241" t="s">
        <v>2616</v>
      </c>
      <c r="B66" s="229">
        <v>2400</v>
      </c>
      <c r="C66" s="252">
        <v>600</v>
      </c>
      <c r="D66" s="284">
        <v>1800</v>
      </c>
      <c r="E66" s="226"/>
      <c r="F66" s="226"/>
      <c r="G66" s="229"/>
      <c r="H66" s="230"/>
      <c r="I66" s="226"/>
      <c r="J66" s="226"/>
      <c r="K66" s="229"/>
      <c r="L66" s="230"/>
      <c r="M66" s="243">
        <f>IF(A66="","",COUNTIF(apc[Transitional Agreement article published under],A66))</f>
        <v>0</v>
      </c>
      <c r="N66" s="3"/>
    </row>
    <row r="67" spans="1:14" x14ac:dyDescent="0.25">
      <c r="A67" s="241" t="s">
        <v>2617</v>
      </c>
      <c r="B67" s="229"/>
      <c r="C67" s="252"/>
      <c r="D67" s="315">
        <v>298.2</v>
      </c>
      <c r="E67" s="226"/>
      <c r="F67" s="226"/>
      <c r="G67" s="229"/>
      <c r="H67" s="230"/>
      <c r="I67" s="226"/>
      <c r="J67" s="226"/>
      <c r="K67" s="229"/>
      <c r="L67" s="230"/>
      <c r="M67" s="243"/>
      <c r="N67" s="3"/>
    </row>
    <row r="68" spans="1:14" x14ac:dyDescent="0.25">
      <c r="A68" s="241" t="s">
        <v>2618</v>
      </c>
      <c r="B68" s="229"/>
      <c r="C68" s="252"/>
      <c r="D68" s="335">
        <v>71165.58</v>
      </c>
      <c r="E68" s="226"/>
      <c r="F68" s="226"/>
      <c r="G68" s="229"/>
      <c r="H68" s="230"/>
      <c r="I68" s="226"/>
      <c r="J68" s="226"/>
      <c r="K68" s="229"/>
      <c r="L68" s="230"/>
      <c r="M68" s="243"/>
      <c r="N68" s="3"/>
    </row>
    <row r="69" spans="1:14" x14ac:dyDescent="0.25">
      <c r="A69" s="241" t="s">
        <v>2619</v>
      </c>
      <c r="B69" s="229"/>
      <c r="C69" s="252"/>
      <c r="D69" s="335">
        <v>23959.599999999999</v>
      </c>
      <c r="E69" s="226"/>
      <c r="F69" s="226"/>
      <c r="G69" s="229"/>
      <c r="H69" s="230"/>
      <c r="I69" s="226"/>
      <c r="J69" s="226"/>
      <c r="K69" s="229"/>
      <c r="L69" s="230"/>
      <c r="M69" s="243"/>
      <c r="N69" s="3"/>
    </row>
    <row r="70" spans="1:14" x14ac:dyDescent="0.25">
      <c r="A70" s="240" t="s">
        <v>2620</v>
      </c>
      <c r="B70" s="229" t="s">
        <v>1042</v>
      </c>
      <c r="C70" s="252" t="s">
        <v>1042</v>
      </c>
      <c r="D70" s="226"/>
      <c r="E70" s="226"/>
      <c r="F70" s="226"/>
      <c r="G70" s="229"/>
      <c r="H70" s="230"/>
      <c r="I70" s="226"/>
      <c r="J70" s="226"/>
      <c r="K70" s="229"/>
      <c r="L70" s="230"/>
      <c r="M70" s="243">
        <f>IF(A70="","",COUNTIF(apc[Transitional Agreement article published under],A70))</f>
        <v>0</v>
      </c>
      <c r="N70" s="3"/>
    </row>
    <row r="71" spans="1:14" x14ac:dyDescent="0.25">
      <c r="A71" s="240" t="s">
        <v>2621</v>
      </c>
      <c r="B71" s="229">
        <v>22014.639999999999</v>
      </c>
      <c r="C71" s="252">
        <v>5503.66</v>
      </c>
      <c r="D71" s="315">
        <v>16510.98</v>
      </c>
      <c r="E71" s="226"/>
      <c r="F71" s="226"/>
      <c r="G71" s="229"/>
      <c r="H71" s="230"/>
      <c r="I71" s="226"/>
      <c r="J71" s="226"/>
      <c r="K71" s="229"/>
      <c r="L71" s="230"/>
      <c r="M71" s="243">
        <f>IF(A71="","",COUNTIF(apc[Transitional Agreement article published under],A71))</f>
        <v>0</v>
      </c>
      <c r="N71" s="3"/>
    </row>
    <row r="72" spans="1:14" x14ac:dyDescent="0.25">
      <c r="A72" s="240" t="s">
        <v>2622</v>
      </c>
      <c r="B72" s="229"/>
      <c r="C72" s="252"/>
      <c r="D72" s="315">
        <v>5833.88</v>
      </c>
      <c r="E72" s="226"/>
      <c r="F72" s="226"/>
      <c r="G72" s="229"/>
      <c r="H72" s="230"/>
      <c r="I72" s="226"/>
      <c r="J72" s="226"/>
      <c r="K72" s="229"/>
      <c r="L72" s="230"/>
      <c r="M72" s="243"/>
      <c r="N72" s="3"/>
    </row>
    <row r="73" spans="1:14" x14ac:dyDescent="0.25">
      <c r="A73" s="240" t="s">
        <v>2623</v>
      </c>
      <c r="B73" s="229" t="s">
        <v>1042</v>
      </c>
      <c r="C73" s="252" t="s">
        <v>1042</v>
      </c>
      <c r="D73" s="226"/>
      <c r="E73" s="226"/>
      <c r="F73" s="226"/>
      <c r="G73" s="229"/>
      <c r="H73" s="230"/>
      <c r="I73" s="226"/>
      <c r="J73" s="226"/>
      <c r="K73" s="229"/>
      <c r="L73" s="230"/>
      <c r="M73" s="243">
        <f>IF(A73="","",COUNTIF(apc[Transitional Agreement article published under],A73))</f>
        <v>0</v>
      </c>
      <c r="N73" s="3"/>
    </row>
    <row r="74" spans="1:14" x14ac:dyDescent="0.25">
      <c r="A74" s="240" t="s">
        <v>2624</v>
      </c>
      <c r="B74" s="229">
        <v>7753.49</v>
      </c>
      <c r="C74" s="252">
        <v>1938.37</v>
      </c>
      <c r="D74" s="315">
        <v>5815.12</v>
      </c>
      <c r="E74" s="226"/>
      <c r="F74" s="226"/>
      <c r="G74" s="229"/>
      <c r="H74" s="230"/>
      <c r="I74" s="226"/>
      <c r="J74" s="226"/>
      <c r="K74" s="229"/>
      <c r="L74" s="230"/>
      <c r="M74" s="243">
        <f>IF(A74="","",COUNTIF(apc[Transitional Agreement article published under],A74))</f>
        <v>0</v>
      </c>
      <c r="N74" s="3"/>
    </row>
    <row r="75" spans="1:14" x14ac:dyDescent="0.25">
      <c r="A75" s="240" t="s">
        <v>2625</v>
      </c>
      <c r="B75" s="229"/>
      <c r="C75" s="252"/>
      <c r="D75" s="315">
        <v>2335.1799999999998</v>
      </c>
      <c r="E75" s="226"/>
      <c r="F75" s="226"/>
      <c r="G75" s="229"/>
      <c r="H75" s="230"/>
      <c r="I75" s="226"/>
      <c r="J75" s="226"/>
      <c r="K75" s="229"/>
      <c r="L75" s="230"/>
      <c r="M75" s="243"/>
      <c r="N75" s="3"/>
    </row>
    <row r="76" spans="1:14" x14ac:dyDescent="0.25">
      <c r="A76" s="240" t="s">
        <v>2626</v>
      </c>
      <c r="B76" s="229" t="s">
        <v>1042</v>
      </c>
      <c r="C76" s="252" t="s">
        <v>1042</v>
      </c>
      <c r="D76" s="226"/>
      <c r="E76" s="226"/>
      <c r="F76" s="226"/>
      <c r="G76" s="229"/>
      <c r="H76" s="230"/>
      <c r="I76" s="226"/>
      <c r="J76" s="226"/>
      <c r="K76" s="229"/>
      <c r="L76" s="230"/>
      <c r="M76" s="243">
        <f>IF(A76="","",COUNTIF(apc[Transitional Agreement article published under],A76))</f>
        <v>0</v>
      </c>
      <c r="N76" s="3"/>
    </row>
    <row r="77" spans="1:14" x14ac:dyDescent="0.25">
      <c r="A77" s="240" t="s">
        <v>2627</v>
      </c>
      <c r="B77" s="229">
        <v>24533.54</v>
      </c>
      <c r="C77" s="252">
        <v>0</v>
      </c>
      <c r="D77" s="226"/>
      <c r="E77" s="226"/>
      <c r="F77" s="226"/>
      <c r="G77" s="229"/>
      <c r="H77" s="230"/>
      <c r="I77" s="226"/>
      <c r="J77" s="226"/>
      <c r="K77" s="229"/>
      <c r="L77" s="230"/>
      <c r="M77" s="243">
        <f>IF(A77="","",COUNTIF(apc[Transitional Agreement article published under],A77))</f>
        <v>0</v>
      </c>
      <c r="N77" s="3"/>
    </row>
    <row r="78" spans="1:14" x14ac:dyDescent="0.25">
      <c r="A78" s="240" t="s">
        <v>2628</v>
      </c>
      <c r="B78" s="229"/>
      <c r="C78" s="252"/>
      <c r="D78" s="226"/>
      <c r="E78" s="226"/>
      <c r="F78" s="226"/>
      <c r="G78" s="229"/>
      <c r="H78" s="230"/>
      <c r="I78" s="226"/>
      <c r="J78" s="226"/>
      <c r="K78" s="229"/>
      <c r="L78" s="230"/>
      <c r="M78" s="243"/>
      <c r="N78" s="3"/>
    </row>
    <row r="79" spans="1:14" x14ac:dyDescent="0.25">
      <c r="A79" s="240" t="s">
        <v>2629</v>
      </c>
      <c r="B79" s="229" t="s">
        <v>2552</v>
      </c>
      <c r="C79" s="252" t="s">
        <v>2552</v>
      </c>
      <c r="D79" s="226"/>
      <c r="E79" s="226"/>
      <c r="F79" s="226"/>
      <c r="G79" s="229"/>
      <c r="H79" s="230"/>
      <c r="I79" s="226"/>
      <c r="J79" s="226"/>
      <c r="K79" s="229"/>
      <c r="L79" s="230"/>
      <c r="M79" s="243">
        <f>IF(A79="","",COUNTIF(apc[Transitional Agreement article published under],A79))</f>
        <v>0</v>
      </c>
      <c r="N79" s="3"/>
    </row>
    <row r="80" spans="1:14" x14ac:dyDescent="0.25">
      <c r="A80" s="240" t="s">
        <v>2630</v>
      </c>
      <c r="B80" s="229" t="s">
        <v>2552</v>
      </c>
      <c r="C80" s="252" t="s">
        <v>2552</v>
      </c>
      <c r="D80" s="226"/>
      <c r="E80" s="226"/>
      <c r="F80" s="226"/>
      <c r="G80" s="229"/>
      <c r="H80" s="230"/>
      <c r="I80" s="226"/>
      <c r="J80" s="226"/>
      <c r="K80" s="229"/>
      <c r="L80" s="230"/>
      <c r="M80" s="243">
        <f>IF(A80="","",COUNTIF(apc[Transitional Agreement article published under],A80))</f>
        <v>0</v>
      </c>
      <c r="N80" s="3"/>
    </row>
    <row r="81" spans="1:14" x14ac:dyDescent="0.25">
      <c r="A81" s="240" t="s">
        <v>2631</v>
      </c>
      <c r="B81" s="229" t="s">
        <v>2552</v>
      </c>
      <c r="C81" s="252" t="s">
        <v>2552</v>
      </c>
      <c r="D81" s="226"/>
      <c r="E81" s="226"/>
      <c r="F81" s="226"/>
      <c r="G81" s="229"/>
      <c r="H81" s="230"/>
      <c r="I81" s="226"/>
      <c r="J81" s="226"/>
      <c r="K81" s="229"/>
      <c r="L81" s="230"/>
      <c r="M81" s="243">
        <f>IF(A81="","",COUNTIF(apc[Transitional Agreement article published under],A81))</f>
        <v>0</v>
      </c>
      <c r="N81" s="3"/>
    </row>
    <row r="82" spans="1:14" x14ac:dyDescent="0.25">
      <c r="A82" s="240" t="s">
        <v>2632</v>
      </c>
      <c r="B82" s="229" t="s">
        <v>2552</v>
      </c>
      <c r="C82" s="252" t="s">
        <v>2552</v>
      </c>
      <c r="D82" s="226"/>
      <c r="E82" s="226"/>
      <c r="F82" s="226"/>
      <c r="G82" s="229"/>
      <c r="H82" s="230"/>
      <c r="I82" s="226"/>
      <c r="J82" s="226"/>
      <c r="K82" s="229"/>
      <c r="L82" s="230"/>
      <c r="M82" s="243">
        <f>IF(A82="","",COUNTIF(apc[Transitional Agreement article published under],A82))</f>
        <v>0</v>
      </c>
      <c r="N82" s="3"/>
    </row>
    <row r="83" spans="1:14" x14ac:dyDescent="0.25">
      <c r="A83" s="241" t="s">
        <v>2633</v>
      </c>
      <c r="B83" s="229" t="s">
        <v>2552</v>
      </c>
      <c r="C83" s="252" t="s">
        <v>2552</v>
      </c>
      <c r="D83" s="226"/>
      <c r="E83" s="226"/>
      <c r="F83" s="226"/>
      <c r="G83" s="229"/>
      <c r="H83" s="230"/>
      <c r="I83" s="226"/>
      <c r="J83" s="226"/>
      <c r="K83" s="229"/>
      <c r="L83" s="230"/>
      <c r="M83" s="243">
        <f>IF(A83="","",COUNTIF(apc[Transitional Agreement article published under],A83))</f>
        <v>0</v>
      </c>
      <c r="N83" s="3"/>
    </row>
    <row r="84" spans="1:14" x14ac:dyDescent="0.25">
      <c r="A84" s="240" t="s">
        <v>2634</v>
      </c>
      <c r="B84" s="229">
        <v>3000</v>
      </c>
      <c r="C84" s="252">
        <v>0</v>
      </c>
      <c r="D84" s="226"/>
      <c r="E84" s="226"/>
      <c r="F84" s="226"/>
      <c r="G84" s="229"/>
      <c r="H84" s="230"/>
      <c r="I84" s="226"/>
      <c r="J84" s="226"/>
      <c r="K84" s="229"/>
      <c r="L84" s="230"/>
      <c r="M84" s="243">
        <f>IF(A84="","",COUNTIF(apc[Transitional Agreement article published under],A84))</f>
        <v>0</v>
      </c>
      <c r="N84" s="3"/>
    </row>
    <row r="85" spans="1:14" x14ac:dyDescent="0.25">
      <c r="A85" s="240" t="s">
        <v>2635</v>
      </c>
      <c r="B85" s="229" t="s">
        <v>2636</v>
      </c>
      <c r="C85" s="252">
        <v>0</v>
      </c>
      <c r="D85" s="226"/>
      <c r="E85" s="226"/>
      <c r="F85" s="226"/>
      <c r="G85" s="229"/>
      <c r="H85" s="230"/>
      <c r="I85" s="226"/>
      <c r="J85" s="226"/>
      <c r="K85" s="229"/>
      <c r="L85" s="230"/>
      <c r="M85" s="243">
        <f>IF(A85="","",COUNTIF(apc[Transitional Agreement article published under],A85))</f>
        <v>0</v>
      </c>
      <c r="N85" s="3"/>
    </row>
    <row r="86" spans="1:14" x14ac:dyDescent="0.25">
      <c r="A86" s="240" t="s">
        <v>2637</v>
      </c>
      <c r="B86" s="229"/>
      <c r="C86" s="252"/>
      <c r="D86" s="226"/>
      <c r="E86" s="226"/>
      <c r="F86" s="226"/>
      <c r="G86" s="229"/>
      <c r="H86" s="230"/>
      <c r="I86" s="226"/>
      <c r="J86" s="226"/>
      <c r="K86" s="229"/>
      <c r="L86" s="230"/>
      <c r="M86" s="243"/>
      <c r="N86" s="3"/>
    </row>
    <row r="87" spans="1:14" x14ac:dyDescent="0.25">
      <c r="A87" s="240" t="s">
        <v>2638</v>
      </c>
      <c r="B87" s="229" t="s">
        <v>2552</v>
      </c>
      <c r="C87" s="252" t="s">
        <v>2552</v>
      </c>
      <c r="D87" s="226"/>
      <c r="E87" s="226"/>
      <c r="F87" s="226"/>
      <c r="G87" s="229"/>
      <c r="H87" s="230"/>
      <c r="I87" s="226"/>
      <c r="J87" s="226"/>
      <c r="K87" s="229"/>
      <c r="L87" s="230"/>
      <c r="M87" s="243">
        <f>IF(A87="","",COUNTIF(apc[Transitional Agreement article published under],A87))</f>
        <v>0</v>
      </c>
      <c r="N87" s="3"/>
    </row>
    <row r="88" spans="1:14" x14ac:dyDescent="0.25">
      <c r="A88" s="240" t="s">
        <v>2639</v>
      </c>
      <c r="B88" s="229" t="s">
        <v>2552</v>
      </c>
      <c r="C88" s="252" t="s">
        <v>2552</v>
      </c>
      <c r="D88" s="226"/>
      <c r="E88" s="226"/>
      <c r="F88" s="226"/>
      <c r="G88" s="229"/>
      <c r="H88" s="230"/>
      <c r="I88" s="226"/>
      <c r="J88" s="226"/>
      <c r="K88" s="229"/>
      <c r="L88" s="230"/>
      <c r="M88" s="243">
        <f>IF(A88="","",COUNTIF(apc[Transitional Agreement article published under],A88))</f>
        <v>0</v>
      </c>
      <c r="N88" s="3"/>
    </row>
    <row r="89" spans="1:14" x14ac:dyDescent="0.25">
      <c r="A89" s="241" t="s">
        <v>2640</v>
      </c>
      <c r="B89" s="229" t="s">
        <v>2552</v>
      </c>
      <c r="C89" s="252" t="s">
        <v>2552</v>
      </c>
      <c r="D89" s="226"/>
      <c r="E89" s="226"/>
      <c r="F89" s="226"/>
      <c r="G89" s="229"/>
      <c r="H89" s="230"/>
      <c r="I89" s="226"/>
      <c r="J89" s="226"/>
      <c r="K89" s="229"/>
      <c r="L89" s="230"/>
      <c r="M89" s="243">
        <f>IF(A89="","",COUNTIF(apc[Transitional Agreement article published under],A89))</f>
        <v>0</v>
      </c>
      <c r="N89" s="3"/>
    </row>
    <row r="90" spans="1:14" x14ac:dyDescent="0.25">
      <c r="A90" s="240" t="s">
        <v>2641</v>
      </c>
      <c r="B90" s="229" t="s">
        <v>2552</v>
      </c>
      <c r="C90" s="252" t="s">
        <v>2552</v>
      </c>
      <c r="D90" s="226"/>
      <c r="E90" s="226"/>
      <c r="F90" s="226"/>
      <c r="G90" s="229"/>
      <c r="H90" s="230"/>
      <c r="I90" s="226"/>
      <c r="J90" s="226"/>
      <c r="K90" s="229"/>
      <c r="L90" s="230"/>
      <c r="M90" s="243">
        <f>IF(A90="","",COUNTIF(apc[Transitional Agreement article published under],A90))</f>
        <v>0</v>
      </c>
      <c r="N90" s="3"/>
    </row>
    <row r="91" spans="1:14" x14ac:dyDescent="0.25">
      <c r="A91" s="240" t="s">
        <v>2642</v>
      </c>
      <c r="B91" s="229" t="s">
        <v>2552</v>
      </c>
      <c r="C91" s="252" t="s">
        <v>2552</v>
      </c>
      <c r="D91" s="226"/>
      <c r="E91" s="226"/>
      <c r="F91" s="226"/>
      <c r="G91" s="229"/>
      <c r="H91" s="230"/>
      <c r="I91" s="226"/>
      <c r="J91" s="226"/>
      <c r="K91" s="229"/>
      <c r="L91" s="230"/>
      <c r="M91" s="243">
        <f>IF(A91="","",COUNTIF(apc[Transitional Agreement article published under],A91))</f>
        <v>0</v>
      </c>
      <c r="N91" s="3"/>
    </row>
    <row r="92" spans="1:14" x14ac:dyDescent="0.25">
      <c r="A92" s="240" t="s">
        <v>2643</v>
      </c>
      <c r="B92" s="229" t="s">
        <v>1042</v>
      </c>
      <c r="C92" s="252" t="s">
        <v>1042</v>
      </c>
      <c r="D92" s="226"/>
      <c r="E92" s="226"/>
      <c r="F92" s="226"/>
      <c r="G92" s="229"/>
      <c r="H92" s="230"/>
      <c r="I92" s="226"/>
      <c r="J92" s="226"/>
      <c r="K92" s="229"/>
      <c r="L92" s="230"/>
      <c r="M92" s="243">
        <f>IF(A92="","",COUNTIF(apc[Transitional Agreement article published under],A92))</f>
        <v>0</v>
      </c>
      <c r="N92" s="3"/>
    </row>
    <row r="93" spans="1:14" x14ac:dyDescent="0.25">
      <c r="A93" s="241" t="s">
        <v>2644</v>
      </c>
      <c r="B93" s="229">
        <v>17311.400000000001</v>
      </c>
      <c r="C93" s="252">
        <v>1424.1</v>
      </c>
      <c r="D93" s="315">
        <v>2647.3</v>
      </c>
      <c r="E93" s="226"/>
      <c r="F93" s="226">
        <v>1625</v>
      </c>
      <c r="G93" s="229"/>
      <c r="H93" s="230"/>
      <c r="I93" s="226"/>
      <c r="J93" s="226"/>
      <c r="K93" s="229"/>
      <c r="L93" s="230"/>
      <c r="M93" s="243">
        <f>IF(A93="","",COUNTIF(apc[Transitional Agreement article published under],A93))</f>
        <v>0</v>
      </c>
      <c r="N93" s="3"/>
    </row>
    <row r="94" spans="1:14" x14ac:dyDescent="0.25">
      <c r="A94" s="241" t="s">
        <v>2645</v>
      </c>
      <c r="B94" s="229"/>
      <c r="D94" s="328">
        <v>1291.54</v>
      </c>
      <c r="E94" s="226"/>
      <c r="F94" s="226"/>
      <c r="G94" s="229"/>
      <c r="H94" s="230"/>
      <c r="I94" s="226"/>
      <c r="J94" s="226"/>
      <c r="K94" s="229"/>
      <c r="L94" s="230"/>
      <c r="M94" s="243"/>
      <c r="N94" s="3"/>
    </row>
    <row r="95" spans="1:14" x14ac:dyDescent="0.25">
      <c r="A95" s="240" t="s">
        <v>2646</v>
      </c>
      <c r="B95" s="229" t="s">
        <v>1042</v>
      </c>
      <c r="C95" s="252" t="s">
        <v>1042</v>
      </c>
      <c r="D95" s="226"/>
      <c r="E95" s="226"/>
      <c r="F95" s="226"/>
      <c r="G95" s="229"/>
      <c r="H95" s="230"/>
      <c r="I95" s="226"/>
      <c r="J95" s="226"/>
      <c r="K95" s="229"/>
      <c r="L95" s="230"/>
      <c r="M95" s="243">
        <f>IF(A95="","",COUNTIF(apc[Transitional Agreement article published under],A95))</f>
        <v>0</v>
      </c>
      <c r="N95" s="3"/>
    </row>
    <row r="96" spans="1:14" x14ac:dyDescent="0.25">
      <c r="A96" s="240" t="s">
        <v>2647</v>
      </c>
      <c r="B96" s="229" t="s">
        <v>1042</v>
      </c>
      <c r="C96" s="252" t="s">
        <v>1042</v>
      </c>
      <c r="D96" s="226"/>
      <c r="E96" s="226"/>
      <c r="F96" s="226"/>
      <c r="G96" s="229"/>
      <c r="H96" s="230"/>
      <c r="I96" s="226"/>
      <c r="J96" s="226"/>
      <c r="K96" s="229"/>
      <c r="L96" s="230"/>
      <c r="M96" s="243">
        <f>IF(A96="","",COUNTIF(apc[Transitional Agreement article published under],A96))</f>
        <v>0</v>
      </c>
      <c r="N96" s="3"/>
    </row>
    <row r="97" spans="1:14" x14ac:dyDescent="0.25">
      <c r="A97" s="240" t="s">
        <v>2648</v>
      </c>
      <c r="B97" s="229">
        <v>34680</v>
      </c>
      <c r="C97" s="252">
        <v>8670</v>
      </c>
      <c r="D97" s="315">
        <v>26010</v>
      </c>
      <c r="E97" s="226"/>
      <c r="F97" s="226"/>
      <c r="G97" s="229"/>
      <c r="H97" s="230"/>
      <c r="I97" s="226"/>
      <c r="J97" s="226"/>
      <c r="K97" s="229"/>
      <c r="L97" s="230"/>
      <c r="M97" s="243">
        <f>IF(A97="","",COUNTIF(apc[Transitional Agreement article published under],A97))</f>
        <v>0</v>
      </c>
      <c r="N97" s="3"/>
    </row>
    <row r="98" spans="1:14" x14ac:dyDescent="0.25">
      <c r="A98" s="240" t="s">
        <v>2649</v>
      </c>
      <c r="B98" s="229"/>
      <c r="C98" s="252"/>
      <c r="D98" s="336">
        <v>6382.5</v>
      </c>
      <c r="E98" s="226"/>
      <c r="F98" s="226"/>
      <c r="G98" s="229"/>
      <c r="H98" s="230"/>
      <c r="I98" s="226"/>
      <c r="J98" s="226"/>
      <c r="K98" s="229"/>
      <c r="L98" s="230"/>
      <c r="M98" s="243"/>
      <c r="N98" s="3"/>
    </row>
    <row r="99" spans="1:14" x14ac:dyDescent="0.25">
      <c r="A99" s="240" t="s">
        <v>2650</v>
      </c>
      <c r="B99" s="229" t="s">
        <v>2552</v>
      </c>
      <c r="C99" s="252" t="s">
        <v>2552</v>
      </c>
      <c r="D99" s="226"/>
      <c r="E99" s="226"/>
      <c r="F99" s="226"/>
      <c r="G99" s="229"/>
      <c r="H99" s="230"/>
      <c r="I99" s="226"/>
      <c r="J99" s="226"/>
      <c r="K99" s="229"/>
      <c r="L99" s="230"/>
      <c r="M99" s="243">
        <f>IF(A99="","",COUNTIF(apc[Transitional Agreement article published under],A99))</f>
        <v>0</v>
      </c>
      <c r="N99" s="3"/>
    </row>
    <row r="100" spans="1:14" x14ac:dyDescent="0.25">
      <c r="A100" s="240" t="s">
        <v>2651</v>
      </c>
      <c r="B100" s="229" t="s">
        <v>2552</v>
      </c>
      <c r="C100" s="252" t="s">
        <v>2552</v>
      </c>
      <c r="D100" s="226"/>
      <c r="E100" s="226"/>
      <c r="F100" s="226"/>
      <c r="G100" s="229"/>
      <c r="H100" s="230"/>
      <c r="I100" s="226"/>
      <c r="J100" s="226"/>
      <c r="K100" s="229"/>
      <c r="L100" s="230"/>
      <c r="M100" s="243">
        <f>IF(A100="","",COUNTIF(apc[Transitional Agreement article published under],A100))</f>
        <v>0</v>
      </c>
      <c r="N100" s="3"/>
    </row>
    <row r="101" spans="1:14" x14ac:dyDescent="0.25">
      <c r="A101" s="240" t="s">
        <v>2652</v>
      </c>
      <c r="B101" s="229" t="s">
        <v>1042</v>
      </c>
      <c r="C101" s="252" t="s">
        <v>1042</v>
      </c>
      <c r="D101" s="226"/>
      <c r="E101" s="226"/>
      <c r="F101" s="226"/>
      <c r="G101" s="229"/>
      <c r="H101" s="230"/>
      <c r="I101" s="226"/>
      <c r="J101" s="226"/>
      <c r="K101" s="229"/>
      <c r="L101" s="230"/>
      <c r="M101" s="243">
        <f>IF(A101="","",COUNTIF(apc[Transitional Agreement article published under],A101))</f>
        <v>0</v>
      </c>
      <c r="N101" s="3"/>
    </row>
    <row r="102" spans="1:14" x14ac:dyDescent="0.25">
      <c r="A102" s="240" t="s">
        <v>2653</v>
      </c>
      <c r="B102" s="229">
        <v>1437.6</v>
      </c>
      <c r="C102" s="252">
        <v>1437.6</v>
      </c>
      <c r="D102" s="226"/>
      <c r="E102" s="226"/>
      <c r="F102" s="226"/>
      <c r="G102" s="229"/>
      <c r="H102" s="230"/>
      <c r="I102" s="226"/>
      <c r="J102" s="226"/>
      <c r="K102" s="229"/>
      <c r="L102" s="230"/>
      <c r="M102" s="243">
        <f>IF(A102="","",COUNTIF(apc[Transitional Agreement article published under],A102))</f>
        <v>0</v>
      </c>
      <c r="N102" s="3"/>
    </row>
    <row r="103" spans="1:14" x14ac:dyDescent="0.25">
      <c r="A103" s="240" t="s">
        <v>2654</v>
      </c>
      <c r="B103" s="229">
        <v>1248.42</v>
      </c>
      <c r="C103" s="252">
        <v>372.11</v>
      </c>
      <c r="D103" s="315">
        <v>668.24</v>
      </c>
      <c r="E103" s="226"/>
      <c r="F103" s="226"/>
      <c r="G103" s="229"/>
      <c r="H103" s="230"/>
      <c r="I103" s="226"/>
      <c r="J103" s="226"/>
      <c r="K103" s="229"/>
      <c r="L103" s="230"/>
      <c r="M103" s="243">
        <f>IF(A103="","",COUNTIF(apc[Transitional Agreement article published under],A103))</f>
        <v>0</v>
      </c>
      <c r="N103" s="3"/>
    </row>
    <row r="104" spans="1:14" x14ac:dyDescent="0.25">
      <c r="A104" s="240" t="s">
        <v>2655</v>
      </c>
      <c r="B104" s="229"/>
      <c r="C104" s="252"/>
      <c r="D104" s="226"/>
      <c r="E104" s="226"/>
      <c r="F104" s="226"/>
      <c r="G104" s="229"/>
      <c r="H104" s="230"/>
      <c r="I104" s="226"/>
      <c r="J104" s="226"/>
      <c r="K104" s="229"/>
      <c r="L104" s="230"/>
      <c r="M104" s="243"/>
      <c r="N104" s="3"/>
    </row>
    <row r="105" spans="1:14" x14ac:dyDescent="0.25">
      <c r="A105" s="240" t="s">
        <v>2656</v>
      </c>
      <c r="B105" s="229" t="s">
        <v>1042</v>
      </c>
      <c r="C105" s="252" t="s">
        <v>1042</v>
      </c>
      <c r="D105" s="226"/>
      <c r="E105" s="226"/>
      <c r="F105" s="226"/>
      <c r="G105" s="229"/>
      <c r="H105" s="230"/>
      <c r="I105" s="226"/>
      <c r="J105" s="226"/>
      <c r="K105" s="229"/>
      <c r="L105" s="230"/>
      <c r="M105" s="243">
        <f>IF(A105="","",COUNTIF(apc[Transitional Agreement article published under],A105))</f>
        <v>0</v>
      </c>
      <c r="N105" s="3"/>
    </row>
    <row r="106" spans="1:14" x14ac:dyDescent="0.25">
      <c r="A106" s="240" t="s">
        <v>2657</v>
      </c>
      <c r="B106" s="229" t="s">
        <v>1042</v>
      </c>
      <c r="C106" s="252" t="s">
        <v>1042</v>
      </c>
      <c r="D106" s="226"/>
      <c r="E106" s="226"/>
      <c r="F106" s="226"/>
      <c r="G106" s="229"/>
      <c r="H106" s="230"/>
      <c r="I106" s="226"/>
      <c r="J106" s="226"/>
      <c r="K106" s="229"/>
      <c r="L106" s="230"/>
      <c r="M106" s="243">
        <f>IF(A106="","",COUNTIF(apc[Transitional Agreement article published under],A106))</f>
        <v>0</v>
      </c>
      <c r="N106" s="3"/>
    </row>
    <row r="107" spans="1:14" x14ac:dyDescent="0.25">
      <c r="A107" s="241" t="s">
        <v>2658</v>
      </c>
      <c r="B107" s="229">
        <v>154888.44</v>
      </c>
      <c r="C107" s="252">
        <v>8698</v>
      </c>
      <c r="D107" s="226"/>
      <c r="E107" s="226"/>
      <c r="F107" s="226"/>
      <c r="G107" s="229"/>
      <c r="H107" s="230"/>
      <c r="I107" s="226"/>
      <c r="J107" s="226"/>
      <c r="K107" s="229"/>
      <c r="L107" s="230"/>
      <c r="M107" s="243">
        <f>IF(A107="","",COUNTIF(apc[Transitional Agreement article published under],A107))</f>
        <v>0</v>
      </c>
      <c r="N107" s="3"/>
    </row>
    <row r="108" spans="1:14" x14ac:dyDescent="0.25">
      <c r="A108" s="240" t="s">
        <v>2659</v>
      </c>
      <c r="B108" s="229">
        <v>128486.27</v>
      </c>
      <c r="C108" s="252">
        <v>3000</v>
      </c>
      <c r="D108" s="315">
        <v>62546.71</v>
      </c>
      <c r="E108" s="226"/>
      <c r="F108" s="226">
        <v>291.83999999999997</v>
      </c>
      <c r="G108" s="229"/>
      <c r="H108" s="230"/>
      <c r="I108" s="226"/>
      <c r="J108" s="226"/>
      <c r="K108" s="229"/>
      <c r="L108" s="230"/>
      <c r="M108" s="243">
        <f>IF(A108="","",COUNTIF(apc[Transitional Agreement article published under],A108))</f>
        <v>0</v>
      </c>
      <c r="N108" s="3"/>
    </row>
    <row r="109" spans="1:14" x14ac:dyDescent="0.25">
      <c r="A109" s="240" t="s">
        <v>2660</v>
      </c>
      <c r="B109" s="229"/>
      <c r="C109" s="252"/>
      <c r="D109" s="226"/>
      <c r="E109" s="226"/>
      <c r="F109" s="226"/>
      <c r="G109" s="229"/>
      <c r="H109" s="230"/>
      <c r="I109" s="226"/>
      <c r="J109" s="226"/>
      <c r="K109" s="229"/>
      <c r="L109" s="230"/>
      <c r="M109" s="243"/>
      <c r="N109" s="3"/>
    </row>
    <row r="110" spans="1:14" x14ac:dyDescent="0.25">
      <c r="A110" s="240" t="s">
        <v>2661</v>
      </c>
      <c r="B110" s="229"/>
      <c r="C110" s="252">
        <v>29146.5</v>
      </c>
      <c r="D110" s="226"/>
      <c r="E110" s="226"/>
      <c r="F110" s="226"/>
      <c r="G110" s="229"/>
      <c r="H110" s="230"/>
      <c r="I110" s="226"/>
      <c r="J110" s="226"/>
      <c r="K110" s="229"/>
      <c r="L110" s="230"/>
      <c r="M110" s="243">
        <f>IF(A110="","",COUNTIF(apc[Transitional Agreement article published under],A110))</f>
        <v>0</v>
      </c>
      <c r="N110" s="3"/>
    </row>
    <row r="111" spans="1:14" x14ac:dyDescent="0.25">
      <c r="A111" s="240" t="s">
        <v>2662</v>
      </c>
      <c r="B111" s="229"/>
      <c r="C111" s="252">
        <v>20917.2</v>
      </c>
      <c r="D111" s="336">
        <v>22075</v>
      </c>
      <c r="E111" s="226"/>
      <c r="F111" s="226"/>
      <c r="G111" s="229"/>
      <c r="H111" s="230"/>
      <c r="I111" s="226"/>
      <c r="J111" s="226"/>
      <c r="K111" s="229"/>
      <c r="L111" s="230"/>
      <c r="M111" s="243">
        <f>IF(A111="","",COUNTIF(apc[Transitional Agreement article published under],A111))</f>
        <v>0</v>
      </c>
      <c r="N111" s="3" t="s">
        <v>2663</v>
      </c>
    </row>
    <row r="112" spans="1:14" x14ac:dyDescent="0.25">
      <c r="A112" s="240" t="s">
        <v>2664</v>
      </c>
      <c r="B112" s="229"/>
      <c r="C112" s="252"/>
      <c r="D112" s="315">
        <v>10714</v>
      </c>
      <c r="E112" s="226"/>
      <c r="F112" s="226"/>
      <c r="G112" s="229"/>
      <c r="H112" s="230"/>
      <c r="I112" s="226"/>
      <c r="J112" s="226"/>
      <c r="K112" s="229"/>
      <c r="L112" s="230"/>
      <c r="M112" s="243"/>
      <c r="N112" s="3" t="s">
        <v>2665</v>
      </c>
    </row>
    <row r="113" spans="1:14" x14ac:dyDescent="0.25">
      <c r="A113" s="240" t="s">
        <v>2666</v>
      </c>
      <c r="B113" s="229" t="s">
        <v>2552</v>
      </c>
      <c r="C113" s="252" t="s">
        <v>2552</v>
      </c>
      <c r="D113" s="226"/>
      <c r="E113" s="226"/>
      <c r="F113" s="226"/>
      <c r="G113" s="229"/>
      <c r="H113" s="230"/>
      <c r="I113" s="226"/>
      <c r="J113" s="226"/>
      <c r="K113" s="229"/>
      <c r="L113" s="230"/>
      <c r="M113" s="243">
        <f>IF(A113="","",COUNTIF(apc[Transitional Agreement article published under],A113))</f>
        <v>0</v>
      </c>
      <c r="N113" s="3"/>
    </row>
    <row r="114" spans="1:14" x14ac:dyDescent="0.25">
      <c r="A114" s="241" t="s">
        <v>2667</v>
      </c>
      <c r="B114" s="229" t="s">
        <v>2552</v>
      </c>
      <c r="C114" s="252" t="s">
        <v>2552</v>
      </c>
      <c r="D114" s="226"/>
      <c r="E114" s="226"/>
      <c r="F114" s="226"/>
      <c r="G114" s="229"/>
      <c r="H114" s="230"/>
      <c r="I114" s="226"/>
      <c r="J114" s="226"/>
      <c r="K114" s="229"/>
      <c r="L114" s="230"/>
      <c r="M114" s="243">
        <f>IF(A114="","",COUNTIF(apc[Transitional Agreement article published under],A114))</f>
        <v>0</v>
      </c>
      <c r="N114" s="3"/>
    </row>
    <row r="115" spans="1:14" x14ac:dyDescent="0.25">
      <c r="A115" s="240" t="s">
        <v>2668</v>
      </c>
      <c r="B115" s="229" t="s">
        <v>2552</v>
      </c>
      <c r="C115" s="252" t="s">
        <v>2552</v>
      </c>
      <c r="D115" s="226"/>
      <c r="E115" s="226"/>
      <c r="F115" s="226"/>
      <c r="G115" s="229"/>
      <c r="H115" s="230"/>
      <c r="I115" s="226"/>
      <c r="J115" s="226"/>
      <c r="K115" s="229"/>
      <c r="L115" s="230"/>
      <c r="M115" s="243">
        <f>IF(A115="","",COUNTIF(apc[Transitional Agreement article published under],A115))</f>
        <v>0</v>
      </c>
      <c r="N115" s="3"/>
    </row>
    <row r="116" spans="1:14" x14ac:dyDescent="0.25">
      <c r="A116" s="240" t="s">
        <v>2669</v>
      </c>
      <c r="B116" s="229" t="s">
        <v>1042</v>
      </c>
      <c r="C116" s="252" t="s">
        <v>1042</v>
      </c>
      <c r="D116" s="226"/>
      <c r="E116" s="226"/>
      <c r="F116" s="226"/>
      <c r="G116" s="229"/>
      <c r="H116" s="230"/>
      <c r="I116" s="226"/>
      <c r="J116" s="226"/>
      <c r="K116" s="229"/>
      <c r="L116" s="230"/>
      <c r="M116" s="243">
        <f>IF(A116="","",COUNTIF(apc[Transitional Agreement article published under],A116))</f>
        <v>0</v>
      </c>
      <c r="N116" s="3"/>
    </row>
    <row r="117" spans="1:14" x14ac:dyDescent="0.25">
      <c r="A117" s="240" t="s">
        <v>2670</v>
      </c>
      <c r="B117" s="231">
        <v>413106.77</v>
      </c>
      <c r="C117" s="253">
        <v>103186.36</v>
      </c>
      <c r="D117" s="232"/>
      <c r="E117" s="232"/>
      <c r="F117" s="232"/>
      <c r="G117" s="231"/>
      <c r="H117" s="233"/>
      <c r="I117" s="232"/>
      <c r="J117" s="232"/>
      <c r="K117" s="231"/>
      <c r="L117" s="233"/>
      <c r="M117" s="244">
        <f>IF(A117="","",COUNTIF(apc[Transitional Agreement article published under],A117))</f>
        <v>0</v>
      </c>
      <c r="N117" s="3"/>
    </row>
    <row r="118" spans="1:14" x14ac:dyDescent="0.25">
      <c r="A118" t="s">
        <v>2671</v>
      </c>
      <c r="B118" s="3">
        <v>402560.11</v>
      </c>
      <c r="C118" s="3">
        <v>28398.38</v>
      </c>
      <c r="D118" s="315">
        <v>82832.639999999999</v>
      </c>
      <c r="E118" s="3"/>
      <c r="F118" s="3"/>
      <c r="G118" s="3"/>
      <c r="H118" s="3">
        <v>2362.5</v>
      </c>
      <c r="I118" s="3"/>
      <c r="J118" s="3"/>
      <c r="K118" s="3"/>
      <c r="L118" s="3"/>
      <c r="M118" s="3"/>
    </row>
    <row r="119" spans="1:14" x14ac:dyDescent="0.25">
      <c r="A119" t="s">
        <v>2672</v>
      </c>
      <c r="D119" s="304">
        <v>28398.38</v>
      </c>
    </row>
    <row r="120" spans="1:14" x14ac:dyDescent="0.25">
      <c r="A120" s="240" t="s">
        <v>2673</v>
      </c>
      <c r="D120">
        <v>0</v>
      </c>
    </row>
    <row r="124" spans="1:14" x14ac:dyDescent="0.25">
      <c r="D124" s="324" t="s">
        <v>2732</v>
      </c>
    </row>
  </sheetData>
  <phoneticPr fontId="42" type="noConversion"/>
  <pageMargins left="0.7" right="0.7" top="0.75" bottom="0.75" header="0.3" footer="0.3"/>
  <pageSetup orientation="portrait"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K96"/>
  <sheetViews>
    <sheetView zoomScaleNormal="100" workbookViewId="0">
      <selection activeCell="G10" sqref="G10:G12"/>
    </sheetView>
  </sheetViews>
  <sheetFormatPr defaultColWidth="8.6328125" defaultRowHeight="12.5" x14ac:dyDescent="0.25"/>
  <cols>
    <col min="1" max="1" width="15.36328125" style="21" customWidth="1"/>
    <col min="2" max="2" width="0.6328125" style="21" customWidth="1"/>
    <col min="3" max="3" width="16.54296875" style="21" customWidth="1"/>
    <col min="4" max="4" width="0.6328125" style="21" customWidth="1"/>
    <col min="5" max="5" width="17.36328125" style="21" customWidth="1"/>
    <col min="6" max="6" width="0.6328125" style="21" customWidth="1"/>
    <col min="7" max="7" width="44.36328125" style="25" customWidth="1"/>
    <col min="8" max="8" width="0.6328125" style="21" customWidth="1"/>
    <col min="9" max="9" width="16.6328125" style="21" customWidth="1"/>
    <col min="10" max="10" width="3.36328125" style="21" customWidth="1"/>
    <col min="11" max="11" width="72.54296875" style="21" bestFit="1" customWidth="1"/>
    <col min="12" max="16384" width="8.6328125" style="21"/>
  </cols>
  <sheetData>
    <row r="1" spans="1:11" ht="25" x14ac:dyDescent="0.25">
      <c r="A1" s="28" t="s">
        <v>69</v>
      </c>
      <c r="B1" s="29"/>
      <c r="C1" s="28" t="s">
        <v>88</v>
      </c>
      <c r="D1" s="29"/>
      <c r="E1" s="28" t="s">
        <v>76</v>
      </c>
      <c r="F1" s="29"/>
      <c r="G1" s="30" t="s">
        <v>105</v>
      </c>
      <c r="H1" s="29"/>
      <c r="I1" s="28" t="s">
        <v>120</v>
      </c>
      <c r="K1" s="28" t="s">
        <v>2543</v>
      </c>
    </row>
    <row r="2" spans="1:11" ht="13" x14ac:dyDescent="0.25">
      <c r="A2" s="26" t="s">
        <v>2674</v>
      </c>
      <c r="B2" s="27"/>
      <c r="C2" s="21" t="s">
        <v>2675</v>
      </c>
      <c r="E2" s="21" t="s">
        <v>2676</v>
      </c>
      <c r="G2" s="25" t="s">
        <v>2677</v>
      </c>
      <c r="I2" s="21" t="s">
        <v>2678</v>
      </c>
      <c r="K2" s="21" t="s">
        <v>2551</v>
      </c>
    </row>
    <row r="3" spans="1:11" ht="13" x14ac:dyDescent="0.25">
      <c r="A3" s="26" t="s">
        <v>2679</v>
      </c>
      <c r="B3" s="27"/>
      <c r="C3" s="21" t="s">
        <v>2680</v>
      </c>
      <c r="E3" s="21" t="s">
        <v>511</v>
      </c>
      <c r="G3" s="25" t="s">
        <v>2681</v>
      </c>
      <c r="I3" s="21" t="s">
        <v>220</v>
      </c>
      <c r="K3" s="21" t="s">
        <v>2553</v>
      </c>
    </row>
    <row r="4" spans="1:11" ht="13" x14ac:dyDescent="0.25">
      <c r="A4" s="26" t="s">
        <v>2682</v>
      </c>
      <c r="B4" s="27"/>
      <c r="C4" s="21" t="s">
        <v>2683</v>
      </c>
      <c r="E4" s="26" t="s">
        <v>2684</v>
      </c>
      <c r="F4" s="26"/>
      <c r="G4" s="25" t="s">
        <v>2685</v>
      </c>
      <c r="I4" s="21" t="s">
        <v>2686</v>
      </c>
      <c r="K4" s="21" t="s">
        <v>2554</v>
      </c>
    </row>
    <row r="5" spans="1:11" ht="13" x14ac:dyDescent="0.25">
      <c r="A5" s="26" t="s">
        <v>2687</v>
      </c>
      <c r="B5" s="27"/>
      <c r="C5" s="21" t="s">
        <v>2688</v>
      </c>
      <c r="E5" s="26" t="s">
        <v>2689</v>
      </c>
      <c r="F5" s="26"/>
      <c r="G5" s="25" t="s">
        <v>2690</v>
      </c>
      <c r="I5" s="21" t="s">
        <v>366</v>
      </c>
      <c r="K5" s="21" t="s">
        <v>2557</v>
      </c>
    </row>
    <row r="6" spans="1:11" ht="13" x14ac:dyDescent="0.25">
      <c r="A6" s="26" t="s">
        <v>2691</v>
      </c>
      <c r="B6" s="27"/>
      <c r="C6" s="21" t="s">
        <v>2692</v>
      </c>
      <c r="E6" s="26" t="s">
        <v>2693</v>
      </c>
      <c r="F6" s="26"/>
      <c r="G6" s="25" t="s">
        <v>219</v>
      </c>
      <c r="I6" s="21" t="s">
        <v>2694</v>
      </c>
      <c r="K6" s="21" t="s">
        <v>2558</v>
      </c>
    </row>
    <row r="7" spans="1:11" ht="13" x14ac:dyDescent="0.25">
      <c r="A7" s="26" t="s">
        <v>2695</v>
      </c>
      <c r="B7" s="27"/>
      <c r="C7" s="21" t="s">
        <v>413</v>
      </c>
      <c r="E7" s="26" t="s">
        <v>2492</v>
      </c>
      <c r="F7" s="26"/>
      <c r="G7" s="25" t="s">
        <v>2696</v>
      </c>
      <c r="I7" s="21" t="s">
        <v>2697</v>
      </c>
      <c r="K7" s="21" t="s">
        <v>2560</v>
      </c>
    </row>
    <row r="8" spans="1:11" ht="13" x14ac:dyDescent="0.25">
      <c r="A8" s="21" t="s">
        <v>2698</v>
      </c>
      <c r="B8" s="27"/>
      <c r="E8" s="26" t="s">
        <v>2699</v>
      </c>
      <c r="F8" s="26"/>
      <c r="G8" s="25" t="s">
        <v>413</v>
      </c>
      <c r="I8" s="21" t="s">
        <v>1236</v>
      </c>
      <c r="K8" s="21" t="s">
        <v>2561</v>
      </c>
    </row>
    <row r="9" spans="1:11" ht="13" x14ac:dyDescent="0.25">
      <c r="A9" s="26" t="s">
        <v>2700</v>
      </c>
      <c r="B9" s="27"/>
      <c r="E9" s="26" t="s">
        <v>2701</v>
      </c>
      <c r="F9" s="26"/>
      <c r="G9" s="25" t="s">
        <v>2702</v>
      </c>
      <c r="I9" s="21" t="s">
        <v>2703</v>
      </c>
      <c r="K9" s="21" t="s">
        <v>2562</v>
      </c>
    </row>
    <row r="10" spans="1:11" ht="13" x14ac:dyDescent="0.25">
      <c r="A10" s="21" t="s">
        <v>2704</v>
      </c>
      <c r="B10" s="27"/>
      <c r="E10" s="26" t="s">
        <v>2705</v>
      </c>
      <c r="F10" s="26"/>
      <c r="I10" s="21" t="s">
        <v>2706</v>
      </c>
      <c r="K10" s="21" t="s">
        <v>2563</v>
      </c>
    </row>
    <row r="11" spans="1:11" ht="25" x14ac:dyDescent="0.25">
      <c r="A11" s="26" t="s">
        <v>2707</v>
      </c>
      <c r="B11" s="27"/>
      <c r="E11" s="26" t="s">
        <v>2708</v>
      </c>
      <c r="F11" s="26"/>
      <c r="I11" s="21" t="s">
        <v>2709</v>
      </c>
      <c r="K11" s="21" t="s">
        <v>2564</v>
      </c>
    </row>
    <row r="12" spans="1:11" ht="13" x14ac:dyDescent="0.25">
      <c r="A12" s="26" t="s">
        <v>2710</v>
      </c>
      <c r="B12" s="27"/>
      <c r="E12" s="26" t="s">
        <v>2711</v>
      </c>
      <c r="F12" s="26"/>
      <c r="I12" s="21" t="s">
        <v>413</v>
      </c>
      <c r="K12" s="21" t="s">
        <v>2565</v>
      </c>
    </row>
    <row r="13" spans="1:11" ht="25" x14ac:dyDescent="0.25">
      <c r="A13" s="26" t="s">
        <v>2712</v>
      </c>
      <c r="B13" s="27"/>
      <c r="E13" s="26" t="s">
        <v>2713</v>
      </c>
      <c r="F13" s="26"/>
      <c r="K13" s="21" t="s">
        <v>2566</v>
      </c>
    </row>
    <row r="14" spans="1:11" ht="25" x14ac:dyDescent="0.25">
      <c r="A14" s="26" t="s">
        <v>2714</v>
      </c>
      <c r="B14" s="26"/>
      <c r="E14" s="26" t="s">
        <v>2715</v>
      </c>
      <c r="F14" s="26"/>
      <c r="K14" s="21" t="s">
        <v>2567</v>
      </c>
    </row>
    <row r="15" spans="1:11" x14ac:dyDescent="0.25">
      <c r="A15" s="26" t="s">
        <v>2490</v>
      </c>
      <c r="B15" s="26"/>
      <c r="E15" s="26" t="s">
        <v>2716</v>
      </c>
      <c r="F15" s="26"/>
      <c r="K15" s="21" t="s">
        <v>2568</v>
      </c>
    </row>
    <row r="16" spans="1:11" x14ac:dyDescent="0.25">
      <c r="A16" s="26" t="s">
        <v>1087</v>
      </c>
      <c r="E16" s="26" t="s">
        <v>2717</v>
      </c>
      <c r="K16" s="21" t="s">
        <v>2569</v>
      </c>
    </row>
    <row r="17" spans="1:11" ht="25" x14ac:dyDescent="0.25">
      <c r="A17" s="26" t="s">
        <v>2718</v>
      </c>
      <c r="E17" s="26" t="s">
        <v>1241</v>
      </c>
      <c r="K17" s="21" t="s">
        <v>2570</v>
      </c>
    </row>
    <row r="18" spans="1:11" x14ac:dyDescent="0.25">
      <c r="A18" s="26" t="s">
        <v>2719</v>
      </c>
      <c r="E18" s="21" t="s">
        <v>413</v>
      </c>
      <c r="K18" s="21" t="s">
        <v>2571</v>
      </c>
    </row>
    <row r="19" spans="1:11" x14ac:dyDescent="0.25">
      <c r="A19" s="21" t="s">
        <v>2720</v>
      </c>
      <c r="E19" s="21" t="s">
        <v>2696</v>
      </c>
      <c r="K19" s="21" t="s">
        <v>2572</v>
      </c>
    </row>
    <row r="20" spans="1:11" x14ac:dyDescent="0.25">
      <c r="A20" s="21" t="s">
        <v>2721</v>
      </c>
      <c r="K20" s="21" t="s">
        <v>2574</v>
      </c>
    </row>
    <row r="21" spans="1:11" x14ac:dyDescent="0.25">
      <c r="A21" s="21" t="s">
        <v>2722</v>
      </c>
      <c r="K21" s="21" t="s">
        <v>2575</v>
      </c>
    </row>
    <row r="22" spans="1:11" x14ac:dyDescent="0.25">
      <c r="A22" s="21" t="s">
        <v>2723</v>
      </c>
      <c r="K22" s="21" t="s">
        <v>2576</v>
      </c>
    </row>
    <row r="23" spans="1:11" x14ac:dyDescent="0.25">
      <c r="A23" s="21" t="s">
        <v>2724</v>
      </c>
      <c r="K23" s="21" t="s">
        <v>2577</v>
      </c>
    </row>
    <row r="24" spans="1:11" x14ac:dyDescent="0.25">
      <c r="A24" s="21" t="s">
        <v>2725</v>
      </c>
      <c r="K24" s="21" t="s">
        <v>2579</v>
      </c>
    </row>
    <row r="25" spans="1:11" x14ac:dyDescent="0.25">
      <c r="A25" s="21" t="s">
        <v>2726</v>
      </c>
      <c r="K25" s="21" t="s">
        <v>2580</v>
      </c>
    </row>
    <row r="26" spans="1:11" x14ac:dyDescent="0.25">
      <c r="A26" s="21" t="s">
        <v>2727</v>
      </c>
      <c r="K26" s="21" t="s">
        <v>2581</v>
      </c>
    </row>
    <row r="27" spans="1:11" x14ac:dyDescent="0.25">
      <c r="A27" s="21" t="s">
        <v>2728</v>
      </c>
      <c r="K27" s="21" t="s">
        <v>2584</v>
      </c>
    </row>
    <row r="28" spans="1:11" x14ac:dyDescent="0.25">
      <c r="A28" s="21" t="s">
        <v>2729</v>
      </c>
      <c r="K28" s="21" t="s">
        <v>2585</v>
      </c>
    </row>
    <row r="29" spans="1:11" x14ac:dyDescent="0.25">
      <c r="A29" s="21" t="s">
        <v>2730</v>
      </c>
      <c r="K29" s="21" t="s">
        <v>2586</v>
      </c>
    </row>
    <row r="30" spans="1:11" x14ac:dyDescent="0.25">
      <c r="A30" s="21" t="s">
        <v>2731</v>
      </c>
      <c r="K30" s="21" t="s">
        <v>2587</v>
      </c>
    </row>
    <row r="31" spans="1:11" x14ac:dyDescent="0.25">
      <c r="A31" s="21" t="s">
        <v>413</v>
      </c>
      <c r="K31" s="21" t="s">
        <v>2588</v>
      </c>
    </row>
    <row r="32" spans="1:11" x14ac:dyDescent="0.25">
      <c r="K32" s="21" t="s">
        <v>2589</v>
      </c>
    </row>
    <row r="33" spans="11:11" x14ac:dyDescent="0.25">
      <c r="K33" s="21" t="s">
        <v>2590</v>
      </c>
    </row>
    <row r="34" spans="11:11" x14ac:dyDescent="0.25">
      <c r="K34" s="21" t="s">
        <v>2591</v>
      </c>
    </row>
    <row r="35" spans="11:11" x14ac:dyDescent="0.25">
      <c r="K35" s="21" t="s">
        <v>2592</v>
      </c>
    </row>
    <row r="36" spans="11:11" x14ac:dyDescent="0.25">
      <c r="K36" s="21" t="s">
        <v>2593</v>
      </c>
    </row>
    <row r="37" spans="11:11" x14ac:dyDescent="0.25">
      <c r="K37" s="21" t="s">
        <v>2594</v>
      </c>
    </row>
    <row r="38" spans="11:11" x14ac:dyDescent="0.25">
      <c r="K38" s="21" t="s">
        <v>2595</v>
      </c>
    </row>
    <row r="39" spans="11:11" x14ac:dyDescent="0.25">
      <c r="K39" s="21" t="s">
        <v>2596</v>
      </c>
    </row>
    <row r="40" spans="11:11" x14ac:dyDescent="0.25">
      <c r="K40" s="21" t="s">
        <v>2597</v>
      </c>
    </row>
    <row r="41" spans="11:11" x14ac:dyDescent="0.25">
      <c r="K41" s="21" t="s">
        <v>2599</v>
      </c>
    </row>
    <row r="42" spans="11:11" x14ac:dyDescent="0.25">
      <c r="K42" s="21" t="s">
        <v>2600</v>
      </c>
    </row>
    <row r="43" spans="11:11" x14ac:dyDescent="0.25">
      <c r="K43" s="21" t="s">
        <v>2601</v>
      </c>
    </row>
    <row r="44" spans="11:11" x14ac:dyDescent="0.25">
      <c r="K44" s="21" t="s">
        <v>2603</v>
      </c>
    </row>
    <row r="45" spans="11:11" x14ac:dyDescent="0.25">
      <c r="K45" s="21" t="s">
        <v>2604</v>
      </c>
    </row>
    <row r="46" spans="11:11" x14ac:dyDescent="0.25">
      <c r="K46" s="21" t="s">
        <v>2605</v>
      </c>
    </row>
    <row r="47" spans="11:11" x14ac:dyDescent="0.25">
      <c r="K47" s="21" t="s">
        <v>2606</v>
      </c>
    </row>
    <row r="48" spans="11:11" ht="14.5" x14ac:dyDescent="0.35">
      <c r="K48" s="167" t="s">
        <v>2607</v>
      </c>
    </row>
    <row r="49" spans="11:11" ht="14.5" x14ac:dyDescent="0.35">
      <c r="K49" s="167" t="s">
        <v>2608</v>
      </c>
    </row>
    <row r="50" spans="11:11" ht="14.5" x14ac:dyDescent="0.35">
      <c r="K50" s="167" t="s">
        <v>2609</v>
      </c>
    </row>
    <row r="51" spans="11:11" ht="14.5" x14ac:dyDescent="0.35">
      <c r="K51" s="167" t="s">
        <v>2610</v>
      </c>
    </row>
    <row r="52" spans="11:11" ht="14.5" x14ac:dyDescent="0.35">
      <c r="K52" s="167" t="s">
        <v>2611</v>
      </c>
    </row>
    <row r="53" spans="11:11" ht="14.5" x14ac:dyDescent="0.35">
      <c r="K53" s="167" t="s">
        <v>2612</v>
      </c>
    </row>
    <row r="54" spans="11:11" ht="14.5" x14ac:dyDescent="0.35">
      <c r="K54" s="167" t="s">
        <v>2613</v>
      </c>
    </row>
    <row r="55" spans="11:11" ht="14.5" x14ac:dyDescent="0.35">
      <c r="K55" s="167" t="s">
        <v>2614</v>
      </c>
    </row>
    <row r="56" spans="11:11" ht="14.5" x14ac:dyDescent="0.35">
      <c r="K56" s="167" t="s">
        <v>2615</v>
      </c>
    </row>
    <row r="57" spans="11:11" ht="14.5" x14ac:dyDescent="0.35">
      <c r="K57" s="167" t="s">
        <v>2616</v>
      </c>
    </row>
    <row r="58" spans="11:11" x14ac:dyDescent="0.25">
      <c r="K58" s="21" t="s">
        <v>2620</v>
      </c>
    </row>
    <row r="59" spans="11:11" x14ac:dyDescent="0.25">
      <c r="K59" s="21" t="s">
        <v>2621</v>
      </c>
    </row>
    <row r="60" spans="11:11" x14ac:dyDescent="0.25">
      <c r="K60" s="21" t="s">
        <v>2623</v>
      </c>
    </row>
    <row r="61" spans="11:11" x14ac:dyDescent="0.25">
      <c r="K61" s="21" t="s">
        <v>2624</v>
      </c>
    </row>
    <row r="62" spans="11:11" x14ac:dyDescent="0.25">
      <c r="K62" s="21" t="s">
        <v>2626</v>
      </c>
    </row>
    <row r="63" spans="11:11" x14ac:dyDescent="0.25">
      <c r="K63" s="21" t="s">
        <v>2627</v>
      </c>
    </row>
    <row r="64" spans="11:11" x14ac:dyDescent="0.25">
      <c r="K64" s="21" t="s">
        <v>2629</v>
      </c>
    </row>
    <row r="65" spans="11:11" x14ac:dyDescent="0.25">
      <c r="K65" s="21" t="s">
        <v>2630</v>
      </c>
    </row>
    <row r="66" spans="11:11" x14ac:dyDescent="0.25">
      <c r="K66" s="21" t="s">
        <v>2631</v>
      </c>
    </row>
    <row r="67" spans="11:11" x14ac:dyDescent="0.25">
      <c r="K67" s="21" t="s">
        <v>2632</v>
      </c>
    </row>
    <row r="68" spans="11:11" x14ac:dyDescent="0.25">
      <c r="K68" s="21" t="s">
        <v>2633</v>
      </c>
    </row>
    <row r="69" spans="11:11" x14ac:dyDescent="0.25">
      <c r="K69" s="21" t="s">
        <v>2634</v>
      </c>
    </row>
    <row r="70" spans="11:11" x14ac:dyDescent="0.25">
      <c r="K70" s="21" t="s">
        <v>2635</v>
      </c>
    </row>
    <row r="71" spans="11:11" x14ac:dyDescent="0.25">
      <c r="K71" s="21" t="s">
        <v>2638</v>
      </c>
    </row>
    <row r="72" spans="11:11" x14ac:dyDescent="0.25">
      <c r="K72" s="21" t="s">
        <v>2639</v>
      </c>
    </row>
    <row r="73" spans="11:11" x14ac:dyDescent="0.25">
      <c r="K73" s="21" t="s">
        <v>2640</v>
      </c>
    </row>
    <row r="74" spans="11:11" x14ac:dyDescent="0.25">
      <c r="K74" s="21" t="s">
        <v>2641</v>
      </c>
    </row>
    <row r="75" spans="11:11" x14ac:dyDescent="0.25">
      <c r="K75" s="21" t="s">
        <v>2642</v>
      </c>
    </row>
    <row r="76" spans="11:11" x14ac:dyDescent="0.25">
      <c r="K76" s="21" t="s">
        <v>2643</v>
      </c>
    </row>
    <row r="77" spans="11:11" x14ac:dyDescent="0.25">
      <c r="K77" s="21" t="s">
        <v>2644</v>
      </c>
    </row>
    <row r="78" spans="11:11" x14ac:dyDescent="0.25">
      <c r="K78" s="21" t="s">
        <v>2646</v>
      </c>
    </row>
    <row r="79" spans="11:11" x14ac:dyDescent="0.25">
      <c r="K79" s="21" t="s">
        <v>2647</v>
      </c>
    </row>
    <row r="80" spans="11:11" x14ac:dyDescent="0.25">
      <c r="K80" s="21" t="s">
        <v>2650</v>
      </c>
    </row>
    <row r="81" spans="11:11" x14ac:dyDescent="0.25">
      <c r="K81" s="21" t="s">
        <v>2651</v>
      </c>
    </row>
    <row r="82" spans="11:11" x14ac:dyDescent="0.25">
      <c r="K82" s="21" t="s">
        <v>2652</v>
      </c>
    </row>
    <row r="83" spans="11:11" x14ac:dyDescent="0.25">
      <c r="K83" s="21" t="s">
        <v>2653</v>
      </c>
    </row>
    <row r="84" spans="11:11" x14ac:dyDescent="0.25">
      <c r="K84" s="21" t="s">
        <v>2654</v>
      </c>
    </row>
    <row r="85" spans="11:11" x14ac:dyDescent="0.25">
      <c r="K85" s="21" t="s">
        <v>2656</v>
      </c>
    </row>
    <row r="86" spans="11:11" x14ac:dyDescent="0.25">
      <c r="K86" s="21" t="s">
        <v>2657</v>
      </c>
    </row>
    <row r="87" spans="11:11" x14ac:dyDescent="0.25">
      <c r="K87" s="21" t="s">
        <v>2658</v>
      </c>
    </row>
    <row r="88" spans="11:11" x14ac:dyDescent="0.25">
      <c r="K88" s="21" t="s">
        <v>2659</v>
      </c>
    </row>
    <row r="89" spans="11:11" x14ac:dyDescent="0.25">
      <c r="K89" s="21" t="s">
        <v>2661</v>
      </c>
    </row>
    <row r="90" spans="11:11" x14ac:dyDescent="0.25">
      <c r="K90" s="21" t="s">
        <v>2662</v>
      </c>
    </row>
    <row r="91" spans="11:11" x14ac:dyDescent="0.25">
      <c r="K91" s="21" t="s">
        <v>2666</v>
      </c>
    </row>
    <row r="92" spans="11:11" x14ac:dyDescent="0.25">
      <c r="K92" s="21" t="s">
        <v>2667</v>
      </c>
    </row>
    <row r="93" spans="11:11" x14ac:dyDescent="0.25">
      <c r="K93" s="21" t="s">
        <v>2668</v>
      </c>
    </row>
    <row r="94" spans="11:11" x14ac:dyDescent="0.25">
      <c r="K94" s="21" t="s">
        <v>2669</v>
      </c>
    </row>
    <row r="95" spans="11:11" x14ac:dyDescent="0.25">
      <c r="K95" s="21" t="s">
        <v>2670</v>
      </c>
    </row>
    <row r="96" spans="11:11" x14ac:dyDescent="0.25">
      <c r="K96" s="21" t="s">
        <v>2671</v>
      </c>
    </row>
  </sheetData>
  <sortState xmlns:xlrd2="http://schemas.microsoft.com/office/spreadsheetml/2017/richdata2" ref="K2:K20">
    <sortCondition ref="K1:K20"/>
  </sortState>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174"/>
  <sheetViews>
    <sheetView zoomScaleNormal="100" workbookViewId="0"/>
  </sheetViews>
  <sheetFormatPr defaultColWidth="20.6328125" defaultRowHeight="12.5" x14ac:dyDescent="0.25"/>
  <cols>
    <col min="1" max="1" width="20.6328125" style="92"/>
    <col min="2" max="6" width="20.6328125" style="97"/>
    <col min="7" max="7" width="31.36328125" style="93" customWidth="1"/>
    <col min="8" max="8" width="26.36328125" style="93" customWidth="1"/>
    <col min="9" max="9" width="28.54296875" style="93" customWidth="1"/>
    <col min="10" max="13" width="23.54296875" style="93" customWidth="1"/>
    <col min="14" max="16" width="20.6328125" style="93"/>
    <col min="17" max="16384" width="20.6328125" style="94"/>
  </cols>
  <sheetData>
    <row r="1" spans="1:18" ht="101" thickBot="1" x14ac:dyDescent="0.35">
      <c r="A1" s="96" t="s">
        <v>2495</v>
      </c>
      <c r="B1" s="97" t="s">
        <v>2496</v>
      </c>
      <c r="C1" s="97" t="s">
        <v>2497</v>
      </c>
      <c r="D1" s="97" t="s">
        <v>2498</v>
      </c>
      <c r="E1" s="97" t="s">
        <v>2499</v>
      </c>
      <c r="F1" s="97" t="s">
        <v>2500</v>
      </c>
      <c r="G1" s="93" t="s">
        <v>2501</v>
      </c>
      <c r="H1" s="234" t="s">
        <v>2502</v>
      </c>
      <c r="I1" s="93" t="s">
        <v>2503</v>
      </c>
      <c r="J1" s="93" t="s">
        <v>2504</v>
      </c>
      <c r="K1" s="93" t="s">
        <v>2505</v>
      </c>
      <c r="L1" s="93" t="s">
        <v>2506</v>
      </c>
      <c r="M1" s="93" t="s">
        <v>2507</v>
      </c>
      <c r="N1" s="235" t="s">
        <v>2508</v>
      </c>
      <c r="O1" s="235" t="s">
        <v>2509</v>
      </c>
      <c r="P1" s="235" t="s">
        <v>2510</v>
      </c>
      <c r="Q1" s="235" t="s">
        <v>2511</v>
      </c>
      <c r="R1" s="235" t="s">
        <v>2512</v>
      </c>
    </row>
    <row r="2" spans="1:18" ht="37.5" x14ac:dyDescent="0.25">
      <c r="A2" s="209" t="s">
        <v>105</v>
      </c>
      <c r="B2" s="103" t="s">
        <v>2513</v>
      </c>
      <c r="C2" s="104" t="s">
        <v>2514</v>
      </c>
      <c r="D2" s="104" t="s">
        <v>2515</v>
      </c>
      <c r="E2" s="104" t="s">
        <v>2516</v>
      </c>
      <c r="F2" s="104" t="s">
        <v>2517</v>
      </c>
      <c r="G2" s="225" t="s">
        <v>2518</v>
      </c>
      <c r="H2" s="221" t="s">
        <v>2519</v>
      </c>
      <c r="I2" s="224" t="s">
        <v>2520</v>
      </c>
      <c r="J2" s="221" t="s">
        <v>2521</v>
      </c>
      <c r="K2" s="221" t="s">
        <v>2522</v>
      </c>
      <c r="L2" s="221" t="s">
        <v>2523</v>
      </c>
      <c r="M2" s="221" t="s">
        <v>2524</v>
      </c>
      <c r="N2" s="221" t="s">
        <v>2525</v>
      </c>
      <c r="O2" s="221" t="s">
        <v>2526</v>
      </c>
      <c r="P2" s="221" t="s">
        <v>2527</v>
      </c>
      <c r="Q2" s="221" t="s">
        <v>2528</v>
      </c>
      <c r="R2" s="221" t="s">
        <v>2529</v>
      </c>
    </row>
    <row r="3" spans="1:18" ht="14.5" x14ac:dyDescent="0.35">
      <c r="A3" s="212" t="str" cm="1">
        <f t="array" ref="A3">IFERROR(INDEX(apc[Discounts, memberships &amp; pre-payment agreements], MATCH(0,IF(ISBLANK(apc[Discounts, memberships &amp; pre-payment agreements]),1, COUNTIF($A$2:A2,apc[Discounts, memberships &amp; pre-payment agreements])), 0)),"")</f>
        <v>Institutional_Prepayment</v>
      </c>
      <c r="B3" s="216">
        <v>600</v>
      </c>
      <c r="C3" s="217">
        <v>300</v>
      </c>
      <c r="D3" s="217">
        <v>300</v>
      </c>
      <c r="E3" s="217">
        <v>300</v>
      </c>
      <c r="F3" s="217">
        <v>300</v>
      </c>
      <c r="G3" s="204">
        <f>IF($A3="","", COUNTIF(apc[Discounts, memberships &amp; pre-payment agreements], A3))</f>
        <v>1</v>
      </c>
      <c r="H3" s="204">
        <f>IF($A3="","", SUMIF(apc[Discounts, memberships &amp; pre-payment agreements], $A3, apc[APC paid (£) including VAT if charged]))</f>
        <v>0</v>
      </c>
      <c r="I3" s="204">
        <f>IF($A3="","", SUMIF(apc[Discounts, memberships &amp; pre-payment agreements], $A3, apc[Amount of APC charged to Wellcome grant (including VAT if charged) in £] ))</f>
        <v>0</v>
      </c>
      <c r="J3" s="205">
        <f>IF($A3="","", SUMIF(apc[Discounts, memberships &amp; pre-payment agreements], $A3, apc[Amount of APC charged to CRUK grant (including VAT if charged) in £]))</f>
        <v>300</v>
      </c>
      <c r="K3" s="206">
        <f>IF($A3="","", SUMIF(apc[Discounts, memberships &amp; pre-payment agreements], $A3, apc[Amount of APC charged to BHF grant (including VAT if charged) in £]))</f>
        <v>300</v>
      </c>
      <c r="L3" s="206">
        <f>IF($A3="","", SUMIF(apc[Discounts, memberships &amp; pre-payment agreements], $A3, apc[Amount of APC charged to RCUK OA fund (including VAT if charged) in £]))</f>
        <v>0</v>
      </c>
      <c r="M3" s="207">
        <f>IF($A3="","", SUMIF(apc[Discounts, memberships &amp; pre-payment agreements], $A3, apc[Amount of APC charged to institutional budgets]))</f>
        <v>100</v>
      </c>
      <c r="N3" s="236">
        <f t="shared" ref="N3:N50" si="0">IFERROR(B3+M3, "")</f>
        <v>700</v>
      </c>
      <c r="O3" s="236">
        <f t="shared" ref="O3:O50" si="1">IFERROR(C3+I3, "")</f>
        <v>300</v>
      </c>
      <c r="P3" s="205">
        <f t="shared" ref="P3:P50" si="2">IFERROR(D3+J3,"")</f>
        <v>600</v>
      </c>
      <c r="Q3" s="206">
        <f t="shared" ref="Q3:Q50" si="3">IFERROR(E3+K3,"")</f>
        <v>600</v>
      </c>
      <c r="R3" s="207">
        <f t="shared" ref="R3:R50" si="4">IFERROR(F3+L3,"")</f>
        <v>300</v>
      </c>
    </row>
    <row r="4" spans="1:18" ht="14.5" x14ac:dyDescent="0.35">
      <c r="A4" s="213" t="str" cm="1">
        <f t="array" ref="A4">IFERROR(INDEX(apc[Discounts, memberships &amp; pre-payment agreements], MATCH(0,IF(ISBLANK(apc[Discounts, memberships &amp; pre-payment agreements]),1, COUNTIF($A$2:A3,apc[Discounts, memberships &amp; pre-payment agreements])), 0)),"")</f>
        <v>Other</v>
      </c>
      <c r="B4" s="156"/>
      <c r="C4" s="210"/>
      <c r="D4" s="210"/>
      <c r="E4" s="210"/>
      <c r="F4" s="210"/>
      <c r="G4" s="208">
        <f>IF($A4="","", COUNTIF(apc[Discounts, memberships &amp; pre-payment agreements], A4))</f>
        <v>1</v>
      </c>
      <c r="H4" s="208">
        <f>IF($A4="","", SUMIF(apc[Discounts, memberships &amp; pre-payment agreements], $A4, apc[APC paid (£) including VAT if charged]))</f>
        <v>0</v>
      </c>
      <c r="I4" s="208">
        <f>IF($A4="","", SUMIF(apc[Discounts, memberships &amp; pre-payment agreements], $A4, apc[Amount of APC charged to Wellcome grant (including VAT if charged) in £] ))</f>
        <v>0</v>
      </c>
      <c r="J4" s="96">
        <f>IF($A4="","", SUMIF(apc[Discounts, memberships &amp; pre-payment agreements], $A4, apc[Amount of APC charged to CRUK grant (including VAT if charged) in £]))</f>
        <v>0</v>
      </c>
      <c r="K4" s="215">
        <f>IF($A4="","", SUMIF(apc[Discounts, memberships &amp; pre-payment agreements], $A4, apc[Amount of APC charged to BHF grant (including VAT if charged) in £]))</f>
        <v>0</v>
      </c>
      <c r="L4" s="215">
        <f>IF($A4="","", SUMIF(apc[Discounts, memberships &amp; pre-payment agreements], $A4, apc[Amount of APC charged to RCUK OA fund (including VAT if charged) in £]))</f>
        <v>0</v>
      </c>
      <c r="M4" s="220">
        <f>IF($A4="","", SUMIF(apc[Discounts, memberships &amp; pre-payment agreements], $A4, apc[Amount of APC charged to institutional budgets]))</f>
        <v>0</v>
      </c>
      <c r="N4" s="93">
        <f t="shared" si="0"/>
        <v>0</v>
      </c>
      <c r="O4" s="93">
        <f t="shared" si="1"/>
        <v>0</v>
      </c>
      <c r="P4" s="96">
        <f t="shared" si="2"/>
        <v>0</v>
      </c>
      <c r="Q4" s="215">
        <f t="shared" si="3"/>
        <v>0</v>
      </c>
      <c r="R4" s="220">
        <f t="shared" si="4"/>
        <v>0</v>
      </c>
    </row>
    <row r="5" spans="1:18" ht="14.5" x14ac:dyDescent="0.35">
      <c r="A5" s="213" t="str" cm="1">
        <f t="array" ref="A5">IFERROR(INDEX(apc[Discounts, memberships &amp; pre-payment agreements], MATCH(0,IF(ISBLANK(apc[Discounts, memberships &amp; pre-payment agreements]),1, COUNTIF($A$2:A4,apc[Discounts, memberships &amp; pre-payment agreements])), 0)),"")</f>
        <v/>
      </c>
      <c r="B5" s="156"/>
      <c r="C5" s="210"/>
      <c r="D5" s="210"/>
      <c r="E5" s="210"/>
      <c r="F5" s="210"/>
      <c r="G5" s="208" t="str">
        <f>IF($A5="","", COUNTIF(apc[Discounts, memberships &amp; pre-payment agreements], A5))</f>
        <v/>
      </c>
      <c r="H5" s="208" t="str">
        <f>IF($A5="","", SUMIF(apc[Discounts, memberships &amp; pre-payment agreements], $A5, apc[APC paid (£) including VAT if charged]))</f>
        <v/>
      </c>
      <c r="I5" s="208" t="str">
        <f>IF($A5="","", SUMIF(apc[Discounts, memberships &amp; pre-payment agreements], $A5, apc[Amount of APC charged to Wellcome grant (including VAT if charged) in £] ))</f>
        <v/>
      </c>
      <c r="J5" s="96" t="str">
        <f>IF($A5="","", SUMIF(apc[Discounts, memberships &amp; pre-payment agreements], $A5, apc[Amount of APC charged to CRUK grant (including VAT if charged) in £]))</f>
        <v/>
      </c>
      <c r="K5" s="215" t="str">
        <f>IF($A5="","", SUMIF(apc[Discounts, memberships &amp; pre-payment agreements], $A5, apc[Amount of APC charged to BHF grant (including VAT if charged) in £]))</f>
        <v/>
      </c>
      <c r="L5" s="215" t="str">
        <f>IF($A5="","", SUMIF(apc[Discounts, memberships &amp; pre-payment agreements], $A5, apc[Amount of APC charged to RCUK OA fund (including VAT if charged) in £]))</f>
        <v/>
      </c>
      <c r="M5" s="220" t="str">
        <f>IF($A5="","", SUMIF(apc[Discounts, memberships &amp; pre-payment agreements], $A5, apc[Amount of APC charged to institutional budgets]))</f>
        <v/>
      </c>
      <c r="N5" s="93" t="str">
        <f t="shared" si="0"/>
        <v/>
      </c>
      <c r="O5" s="93" t="str">
        <f t="shared" si="1"/>
        <v/>
      </c>
      <c r="P5" s="96" t="str">
        <f t="shared" si="2"/>
        <v/>
      </c>
      <c r="Q5" s="215" t="str">
        <f t="shared" si="3"/>
        <v/>
      </c>
      <c r="R5" s="220" t="str">
        <f t="shared" si="4"/>
        <v/>
      </c>
    </row>
    <row r="6" spans="1:18" ht="14.5" x14ac:dyDescent="0.35">
      <c r="A6" s="213" t="str" cm="1">
        <f t="array" ref="A6">IFERROR(INDEX(apc[Discounts, memberships &amp; pre-payment agreements], MATCH(0,IF(ISBLANK(apc[Discounts, memberships &amp; pre-payment agreements]),1, COUNTIF($A$2:A5,apc[Discounts, memberships &amp; pre-payment agreements])), 0)),"")</f>
        <v/>
      </c>
      <c r="B6" s="156"/>
      <c r="C6" s="210"/>
      <c r="D6" s="210"/>
      <c r="E6" s="210"/>
      <c r="F6" s="210"/>
      <c r="G6" s="208" t="str">
        <f>IF($A6="","", COUNTIF(apc[Discounts, memberships &amp; pre-payment agreements], A6))</f>
        <v/>
      </c>
      <c r="H6" s="208" t="str">
        <f>IF($A6="","", SUMIF(apc[Discounts, memberships &amp; pre-payment agreements], $A6, apc[APC paid (£) including VAT if charged]))</f>
        <v/>
      </c>
      <c r="I6" s="208" t="str">
        <f>IF($A6="","", SUMIF(apc[Discounts, memberships &amp; pre-payment agreements], $A6, apc[Amount of APC charged to Wellcome grant (including VAT if charged) in £] ))</f>
        <v/>
      </c>
      <c r="J6" s="96" t="str">
        <f>IF($A6="","", SUMIF(apc[Discounts, memberships &amp; pre-payment agreements], $A6, apc[Amount of APC charged to CRUK grant (including VAT if charged) in £]))</f>
        <v/>
      </c>
      <c r="K6" s="215" t="str">
        <f>IF($A6="","", SUMIF(apc[Discounts, memberships &amp; pre-payment agreements], $A6, apc[Amount of APC charged to BHF grant (including VAT if charged) in £]))</f>
        <v/>
      </c>
      <c r="L6" s="215" t="str">
        <f>IF($A6="","", SUMIF(apc[Discounts, memberships &amp; pre-payment agreements], $A6, apc[Amount of APC charged to RCUK OA fund (including VAT if charged) in £]))</f>
        <v/>
      </c>
      <c r="M6" s="220" t="str">
        <f>IF($A6="","", SUMIF(apc[Discounts, memberships &amp; pre-payment agreements], $A6, apc[Amount of APC charged to institutional budgets]))</f>
        <v/>
      </c>
      <c r="N6" s="93" t="str">
        <f t="shared" si="0"/>
        <v/>
      </c>
      <c r="O6" s="93" t="str">
        <f t="shared" si="1"/>
        <v/>
      </c>
      <c r="P6" s="96" t="str">
        <f t="shared" si="2"/>
        <v/>
      </c>
      <c r="Q6" s="215" t="str">
        <f t="shared" si="3"/>
        <v/>
      </c>
      <c r="R6" s="220" t="str">
        <f t="shared" si="4"/>
        <v/>
      </c>
    </row>
    <row r="7" spans="1:18" ht="14.5" x14ac:dyDescent="0.35">
      <c r="A7" s="213" t="str" cm="1">
        <f t="array" ref="A7">IFERROR(INDEX(apc[Discounts, memberships &amp; pre-payment agreements], MATCH(0,IF(ISBLANK(apc[Discounts, memberships &amp; pre-payment agreements]),1, COUNTIF($A$2:A6,apc[Discounts, memberships &amp; pre-payment agreements])), 0)),"")</f>
        <v/>
      </c>
      <c r="B7" s="156"/>
      <c r="C7" s="210"/>
      <c r="D7" s="210"/>
      <c r="E7" s="210"/>
      <c r="F7" s="210"/>
      <c r="G7" s="208" t="str">
        <f>IF($A7="","", COUNTIF(apc[Discounts, memberships &amp; pre-payment agreements], A7))</f>
        <v/>
      </c>
      <c r="H7" s="208" t="str">
        <f>IF($A7="","", SUMIF(apc[Discounts, memberships &amp; pre-payment agreements], $A7, apc[APC paid (£) including VAT if charged]))</f>
        <v/>
      </c>
      <c r="I7" s="208" t="str">
        <f>IF($A7="","", SUMIF(apc[Discounts, memberships &amp; pre-payment agreements], $A7, apc[Amount of APC charged to Wellcome grant (including VAT if charged) in £] ))</f>
        <v/>
      </c>
      <c r="J7" s="96" t="str">
        <f>IF($A7="","", SUMIF(apc[Discounts, memberships &amp; pre-payment agreements], $A7, apc[Amount of APC charged to CRUK grant (including VAT if charged) in £]))</f>
        <v/>
      </c>
      <c r="K7" s="215" t="str">
        <f>IF($A7="","", SUMIF(apc[Discounts, memberships &amp; pre-payment agreements], $A7, apc[Amount of APC charged to BHF grant (including VAT if charged) in £]))</f>
        <v/>
      </c>
      <c r="L7" s="215" t="str">
        <f>IF($A7="","", SUMIF(apc[Discounts, memberships &amp; pre-payment agreements], $A7, apc[Amount of APC charged to RCUK OA fund (including VAT if charged) in £]))</f>
        <v/>
      </c>
      <c r="M7" s="220" t="str">
        <f>IF($A7="","", SUMIF(apc[Discounts, memberships &amp; pre-payment agreements], $A7, apc[Amount of APC charged to institutional budgets]))</f>
        <v/>
      </c>
      <c r="N7" s="93" t="str">
        <f t="shared" si="0"/>
        <v/>
      </c>
      <c r="O7" s="93" t="str">
        <f t="shared" si="1"/>
        <v/>
      </c>
      <c r="P7" s="96" t="str">
        <f t="shared" si="2"/>
        <v/>
      </c>
      <c r="Q7" s="215" t="str">
        <f t="shared" si="3"/>
        <v/>
      </c>
      <c r="R7" s="220" t="str">
        <f t="shared" si="4"/>
        <v/>
      </c>
    </row>
    <row r="8" spans="1:18" ht="14.5" x14ac:dyDescent="0.35">
      <c r="A8" s="213" t="str" cm="1">
        <f t="array" ref="A8">IFERROR(INDEX(apc[Discounts, memberships &amp; pre-payment agreements], MATCH(0,IF(ISBLANK(apc[Discounts, memberships &amp; pre-payment agreements]),1, COUNTIF($A$2:A7,apc[Discounts, memberships &amp; pre-payment agreements])), 0)),"")</f>
        <v/>
      </c>
      <c r="B8" s="156"/>
      <c r="C8" s="210"/>
      <c r="D8" s="210"/>
      <c r="E8" s="210"/>
      <c r="F8" s="210"/>
      <c r="G8" s="208" t="str">
        <f>IF($A8="","", COUNTIF(apc[Discounts, memberships &amp; pre-payment agreements], A8))</f>
        <v/>
      </c>
      <c r="H8" s="208" t="str">
        <f>IF($A8="","", SUMIF(apc[Discounts, memberships &amp; pre-payment agreements], $A8, apc[APC paid (£) including VAT if charged]))</f>
        <v/>
      </c>
      <c r="I8" s="208" t="str">
        <f>IF($A8="","", SUMIF(apc[Discounts, memberships &amp; pre-payment agreements], $A8, apc[Amount of APC charged to Wellcome grant (including VAT if charged) in £] ))</f>
        <v/>
      </c>
      <c r="J8" s="96" t="str">
        <f>IF($A8="","", SUMIF(apc[Discounts, memberships &amp; pre-payment agreements], $A8, apc[Amount of APC charged to CRUK grant (including VAT if charged) in £]))</f>
        <v/>
      </c>
      <c r="K8" s="215" t="str">
        <f>IF($A8="","", SUMIF(apc[Discounts, memberships &amp; pre-payment agreements], $A8, apc[Amount of APC charged to BHF grant (including VAT if charged) in £]))</f>
        <v/>
      </c>
      <c r="L8" s="215" t="str">
        <f>IF($A8="","", SUMIF(apc[Discounts, memberships &amp; pre-payment agreements], $A8, apc[Amount of APC charged to RCUK OA fund (including VAT if charged) in £]))</f>
        <v/>
      </c>
      <c r="M8" s="220" t="str">
        <f>IF($A8="","", SUMIF(apc[Discounts, memberships &amp; pre-payment agreements], $A8, apc[Amount of APC charged to institutional budgets]))</f>
        <v/>
      </c>
      <c r="N8" s="93" t="str">
        <f t="shared" si="0"/>
        <v/>
      </c>
      <c r="O8" s="93" t="str">
        <f t="shared" si="1"/>
        <v/>
      </c>
      <c r="P8" s="96" t="str">
        <f t="shared" si="2"/>
        <v/>
      </c>
      <c r="Q8" s="215" t="str">
        <f t="shared" si="3"/>
        <v/>
      </c>
      <c r="R8" s="220" t="str">
        <f t="shared" si="4"/>
        <v/>
      </c>
    </row>
    <row r="9" spans="1:18" ht="14.5" x14ac:dyDescent="0.35">
      <c r="A9" s="213" t="str" cm="1">
        <f t="array" ref="A9">IFERROR(INDEX(apc[Discounts, memberships &amp; pre-payment agreements], MATCH(0,IF(ISBLANK(apc[Discounts, memberships &amp; pre-payment agreements]),1, COUNTIF($A$2:A8,apc[Discounts, memberships &amp; pre-payment agreements])), 0)),"")</f>
        <v/>
      </c>
      <c r="B9" s="156"/>
      <c r="C9" s="210"/>
      <c r="D9" s="210"/>
      <c r="E9" s="210"/>
      <c r="F9" s="210"/>
      <c r="G9" s="208" t="str">
        <f>IF($A9="","", COUNTIF(apc[Discounts, memberships &amp; pre-payment agreements], A9))</f>
        <v/>
      </c>
      <c r="H9" s="208" t="str">
        <f>IF($A9="","", SUMIF(apc[Discounts, memberships &amp; pre-payment agreements], $A9, apc[APC paid (£) including VAT if charged]))</f>
        <v/>
      </c>
      <c r="I9" s="208" t="str">
        <f>IF($A9="","", SUMIF(apc[Discounts, memberships &amp; pre-payment agreements], $A9, apc[Amount of APC charged to Wellcome grant (including VAT if charged) in £] ))</f>
        <v/>
      </c>
      <c r="J9" s="96" t="str">
        <f>IF($A9="","", SUMIF(apc[Discounts, memberships &amp; pre-payment agreements], $A9, apc[Amount of APC charged to CRUK grant (including VAT if charged) in £]))</f>
        <v/>
      </c>
      <c r="K9" s="215" t="str">
        <f>IF($A9="","", SUMIF(apc[Discounts, memberships &amp; pre-payment agreements], $A9, apc[Amount of APC charged to BHF grant (including VAT if charged) in £]))</f>
        <v/>
      </c>
      <c r="L9" s="215" t="str">
        <f>IF($A9="","", SUMIF(apc[Discounts, memberships &amp; pre-payment agreements], $A9, apc[Amount of APC charged to RCUK OA fund (including VAT if charged) in £]))</f>
        <v/>
      </c>
      <c r="M9" s="220" t="str">
        <f>IF($A9="","", SUMIF(apc[Discounts, memberships &amp; pre-payment agreements], $A9, apc[Amount of APC charged to institutional budgets]))</f>
        <v/>
      </c>
      <c r="N9" s="93" t="str">
        <f t="shared" si="0"/>
        <v/>
      </c>
      <c r="O9" s="93" t="str">
        <f t="shared" si="1"/>
        <v/>
      </c>
      <c r="P9" s="96" t="str">
        <f t="shared" si="2"/>
        <v/>
      </c>
      <c r="Q9" s="215" t="str">
        <f t="shared" si="3"/>
        <v/>
      </c>
      <c r="R9" s="220" t="str">
        <f t="shared" si="4"/>
        <v/>
      </c>
    </row>
    <row r="10" spans="1:18" ht="14.5" x14ac:dyDescent="0.35">
      <c r="A10" s="213" t="str" cm="1">
        <f t="array" ref="A10">IFERROR(INDEX(apc[Discounts, memberships &amp; pre-payment agreements], MATCH(0,IF(ISBLANK(apc[Discounts, memberships &amp; pre-payment agreements]),1, COUNTIF($A$2:A9,apc[Discounts, memberships &amp; pre-payment agreements])), 0)),"")</f>
        <v/>
      </c>
      <c r="B10" s="156"/>
      <c r="C10" s="210"/>
      <c r="D10" s="210"/>
      <c r="E10" s="210"/>
      <c r="F10" s="210"/>
      <c r="G10" s="208" t="str">
        <f>IF($A10="","", COUNTIF(apc[Discounts, memberships &amp; pre-payment agreements], A10))</f>
        <v/>
      </c>
      <c r="H10" s="208" t="str">
        <f>IF($A10="","", SUMIF(apc[Discounts, memberships &amp; pre-payment agreements], $A10, apc[APC paid (£) including VAT if charged]))</f>
        <v/>
      </c>
      <c r="I10" s="208" t="str">
        <f>IF($A10="","", SUMIF(apc[Discounts, memberships &amp; pre-payment agreements], $A10, apc[Amount of APC charged to Wellcome grant (including VAT if charged) in £] ))</f>
        <v/>
      </c>
      <c r="J10" s="96" t="str">
        <f>IF($A10="","", SUMIF(apc[Discounts, memberships &amp; pre-payment agreements], $A10, apc[Amount of APC charged to CRUK grant (including VAT if charged) in £]))</f>
        <v/>
      </c>
      <c r="K10" s="215" t="str">
        <f>IF($A10="","", SUMIF(apc[Discounts, memberships &amp; pre-payment agreements], $A10, apc[Amount of APC charged to BHF grant (including VAT if charged) in £]))</f>
        <v/>
      </c>
      <c r="L10" s="215" t="str">
        <f>IF($A10="","", SUMIF(apc[Discounts, memberships &amp; pre-payment agreements], $A10, apc[Amount of APC charged to RCUK OA fund (including VAT if charged) in £]))</f>
        <v/>
      </c>
      <c r="M10" s="220" t="str">
        <f>IF($A10="","", SUMIF(apc[Discounts, memberships &amp; pre-payment agreements], $A10, apc[Amount of APC charged to institutional budgets]))</f>
        <v/>
      </c>
      <c r="N10" s="93" t="str">
        <f t="shared" si="0"/>
        <v/>
      </c>
      <c r="O10" s="93" t="str">
        <f t="shared" si="1"/>
        <v/>
      </c>
      <c r="P10" s="96" t="str">
        <f t="shared" si="2"/>
        <v/>
      </c>
      <c r="Q10" s="215" t="str">
        <f t="shared" si="3"/>
        <v/>
      </c>
      <c r="R10" s="220" t="str">
        <f t="shared" si="4"/>
        <v/>
      </c>
    </row>
    <row r="11" spans="1:18" ht="14.5" x14ac:dyDescent="0.35">
      <c r="A11" s="213" t="str" cm="1">
        <f t="array" ref="A11">IFERROR(INDEX(apc[Discounts, memberships &amp; pre-payment agreements], MATCH(0,IF(ISBLANK(apc[Discounts, memberships &amp; pre-payment agreements]),1, COUNTIF($A$2:A10,apc[Discounts, memberships &amp; pre-payment agreements])), 0)),"")</f>
        <v/>
      </c>
      <c r="B11" s="156"/>
      <c r="C11" s="210"/>
      <c r="D11" s="210"/>
      <c r="E11" s="210"/>
      <c r="F11" s="210"/>
      <c r="G11" s="208" t="str">
        <f>IF($A11="","", COUNTIF(apc[Discounts, memberships &amp; pre-payment agreements], A11))</f>
        <v/>
      </c>
      <c r="H11" s="208" t="str">
        <f>IF($A11="","", SUMIF(apc[Discounts, memberships &amp; pre-payment agreements], $A11, apc[APC paid (£) including VAT if charged]))</f>
        <v/>
      </c>
      <c r="I11" s="208" t="str">
        <f>IF($A11="","", SUMIF(apc[Discounts, memberships &amp; pre-payment agreements], $A11, apc[Amount of APC charged to Wellcome grant (including VAT if charged) in £] ))</f>
        <v/>
      </c>
      <c r="J11" s="96" t="str">
        <f>IF($A11="","", SUMIF(apc[Discounts, memberships &amp; pre-payment agreements], $A11, apc[Amount of APC charged to CRUK grant (including VAT if charged) in £]))</f>
        <v/>
      </c>
      <c r="K11" s="215" t="str">
        <f>IF($A11="","", SUMIF(apc[Discounts, memberships &amp; pre-payment agreements], $A11, apc[Amount of APC charged to BHF grant (including VAT if charged) in £]))</f>
        <v/>
      </c>
      <c r="L11" s="215" t="str">
        <f>IF($A11="","", SUMIF(apc[Discounts, memberships &amp; pre-payment agreements], $A11, apc[Amount of APC charged to RCUK OA fund (including VAT if charged) in £]))</f>
        <v/>
      </c>
      <c r="M11" s="220" t="str">
        <f>IF($A11="","", SUMIF(apc[Discounts, memberships &amp; pre-payment agreements], $A11, apc[Amount of APC charged to institutional budgets]))</f>
        <v/>
      </c>
      <c r="N11" s="93" t="str">
        <f t="shared" si="0"/>
        <v/>
      </c>
      <c r="O11" s="93" t="str">
        <f t="shared" si="1"/>
        <v/>
      </c>
      <c r="P11" s="96" t="str">
        <f t="shared" si="2"/>
        <v/>
      </c>
      <c r="Q11" s="215" t="str">
        <f t="shared" si="3"/>
        <v/>
      </c>
      <c r="R11" s="220" t="str">
        <f t="shared" si="4"/>
        <v/>
      </c>
    </row>
    <row r="12" spans="1:18" ht="14.5" x14ac:dyDescent="0.35">
      <c r="A12" s="213" t="str" cm="1">
        <f t="array" ref="A12">IFERROR(INDEX(apc[Discounts, memberships &amp; pre-payment agreements], MATCH(0,IF(ISBLANK(apc[Discounts, memberships &amp; pre-payment agreements]),1, COUNTIF($A$2:A11,apc[Discounts, memberships &amp; pre-payment agreements])), 0)),"")</f>
        <v/>
      </c>
      <c r="B12" s="156"/>
      <c r="C12" s="210"/>
      <c r="D12" s="210"/>
      <c r="E12" s="210"/>
      <c r="F12" s="210"/>
      <c r="G12" s="208" t="str">
        <f>IF($A12="","", COUNTIF(apc[Discounts, memberships &amp; pre-payment agreements], A12))</f>
        <v/>
      </c>
      <c r="H12" s="208" t="str">
        <f>IF($A12="","", SUMIF(apc[Discounts, memberships &amp; pre-payment agreements], $A12, apc[APC paid (£) including VAT if charged]))</f>
        <v/>
      </c>
      <c r="I12" s="208" t="str">
        <f>IF($A12="","", SUMIF(apc[Discounts, memberships &amp; pre-payment agreements], $A12, apc[Amount of APC charged to Wellcome grant (including VAT if charged) in £] ))</f>
        <v/>
      </c>
      <c r="J12" s="96" t="str">
        <f>IF($A12="","", SUMIF(apc[Discounts, memberships &amp; pre-payment agreements], $A12, apc[Amount of APC charged to CRUK grant (including VAT if charged) in £]))</f>
        <v/>
      </c>
      <c r="K12" s="215" t="str">
        <f>IF($A12="","", SUMIF(apc[Discounts, memberships &amp; pre-payment agreements], $A12, apc[Amount of APC charged to BHF grant (including VAT if charged) in £]))</f>
        <v/>
      </c>
      <c r="L12" s="215" t="str">
        <f>IF($A12="","", SUMIF(apc[Discounts, memberships &amp; pre-payment agreements], $A12, apc[Amount of APC charged to RCUK OA fund (including VAT if charged) in £]))</f>
        <v/>
      </c>
      <c r="M12" s="220" t="str">
        <f>IF($A12="","", SUMIF(apc[Discounts, memberships &amp; pre-payment agreements], $A12, apc[Amount of APC charged to institutional budgets]))</f>
        <v/>
      </c>
      <c r="N12" s="93" t="str">
        <f t="shared" si="0"/>
        <v/>
      </c>
      <c r="O12" s="93" t="str">
        <f t="shared" si="1"/>
        <v/>
      </c>
      <c r="P12" s="96" t="str">
        <f t="shared" si="2"/>
        <v/>
      </c>
      <c r="Q12" s="215" t="str">
        <f t="shared" si="3"/>
        <v/>
      </c>
      <c r="R12" s="220" t="str">
        <f t="shared" si="4"/>
        <v/>
      </c>
    </row>
    <row r="13" spans="1:18" ht="14.5" x14ac:dyDescent="0.35">
      <c r="A13" s="213" t="str" cm="1">
        <f t="array" ref="A13">IFERROR(INDEX(apc[Discounts, memberships &amp; pre-payment agreements], MATCH(0,IF(ISBLANK(apc[Discounts, memberships &amp; pre-payment agreements]),1, COUNTIF($A$2:A12,apc[Discounts, memberships &amp; pre-payment agreements])), 0)),"")</f>
        <v/>
      </c>
      <c r="B13" s="156"/>
      <c r="C13" s="210"/>
      <c r="D13" s="210"/>
      <c r="E13" s="210"/>
      <c r="F13" s="210"/>
      <c r="G13" s="208" t="str">
        <f>IF($A13="","", COUNTIF(apc[Discounts, memberships &amp; pre-payment agreements], A13))</f>
        <v/>
      </c>
      <c r="H13" s="208" t="str">
        <f>IF($A13="","", SUMIF(apc[Discounts, memberships &amp; pre-payment agreements], $A13, apc[APC paid (£) including VAT if charged]))</f>
        <v/>
      </c>
      <c r="I13" s="208" t="str">
        <f>IF($A13="","", SUMIF(apc[Discounts, memberships &amp; pre-payment agreements], $A13, apc[Amount of APC charged to Wellcome grant (including VAT if charged) in £] ))</f>
        <v/>
      </c>
      <c r="J13" s="96" t="str">
        <f>IF($A13="","", SUMIF(apc[Discounts, memberships &amp; pre-payment agreements], $A13, apc[Amount of APC charged to CRUK grant (including VAT if charged) in £]))</f>
        <v/>
      </c>
      <c r="K13" s="215" t="str">
        <f>IF($A13="","", SUMIF(apc[Discounts, memberships &amp; pre-payment agreements], $A13, apc[Amount of APC charged to BHF grant (including VAT if charged) in £]))</f>
        <v/>
      </c>
      <c r="L13" s="215" t="str">
        <f>IF($A13="","", SUMIF(apc[Discounts, memberships &amp; pre-payment agreements], $A13, apc[Amount of APC charged to RCUK OA fund (including VAT if charged) in £]))</f>
        <v/>
      </c>
      <c r="M13" s="220" t="str">
        <f>IF($A13="","", SUMIF(apc[Discounts, memberships &amp; pre-payment agreements], $A13, apc[Amount of APC charged to institutional budgets]))</f>
        <v/>
      </c>
      <c r="N13" s="93" t="str">
        <f t="shared" si="0"/>
        <v/>
      </c>
      <c r="O13" s="93" t="str">
        <f t="shared" si="1"/>
        <v/>
      </c>
      <c r="P13" s="96" t="str">
        <f t="shared" si="2"/>
        <v/>
      </c>
      <c r="Q13" s="215" t="str">
        <f t="shared" si="3"/>
        <v/>
      </c>
      <c r="R13" s="220" t="str">
        <f t="shared" si="4"/>
        <v/>
      </c>
    </row>
    <row r="14" spans="1:18" ht="14.5" x14ac:dyDescent="0.35">
      <c r="A14" s="213" t="str" cm="1">
        <f t="array" ref="A14">IFERROR(INDEX(apc[Discounts, memberships &amp; pre-payment agreements], MATCH(0,IF(ISBLANK(apc[Discounts, memberships &amp; pre-payment agreements]),1, COUNTIF($A$2:A13,apc[Discounts, memberships &amp; pre-payment agreements])), 0)),"")</f>
        <v/>
      </c>
      <c r="B14" s="156"/>
      <c r="C14" s="210"/>
      <c r="D14" s="210"/>
      <c r="E14" s="210"/>
      <c r="F14" s="210"/>
      <c r="G14" s="208" t="str">
        <f>IF($A14="","", COUNTIF(apc[Discounts, memberships &amp; pre-payment agreements], A14))</f>
        <v/>
      </c>
      <c r="H14" s="208" t="str">
        <f>IF($A14="","", SUMIF(apc[Discounts, memberships &amp; pre-payment agreements], $A14, apc[APC paid (£) including VAT if charged]))</f>
        <v/>
      </c>
      <c r="I14" s="208" t="str">
        <f>IF($A14="","", SUMIF(apc[Discounts, memberships &amp; pre-payment agreements], $A14, apc[Amount of APC charged to Wellcome grant (including VAT if charged) in £] ))</f>
        <v/>
      </c>
      <c r="J14" s="96" t="str">
        <f>IF($A14="","", SUMIF(apc[Discounts, memberships &amp; pre-payment agreements], $A14, apc[Amount of APC charged to CRUK grant (including VAT if charged) in £]))</f>
        <v/>
      </c>
      <c r="K14" s="215" t="str">
        <f>IF($A14="","", SUMIF(apc[Discounts, memberships &amp; pre-payment agreements], $A14, apc[Amount of APC charged to BHF grant (including VAT if charged) in £]))</f>
        <v/>
      </c>
      <c r="L14" s="215" t="str">
        <f>IF($A14="","", SUMIF(apc[Discounts, memberships &amp; pre-payment agreements], $A14, apc[Amount of APC charged to RCUK OA fund (including VAT if charged) in £]))</f>
        <v/>
      </c>
      <c r="M14" s="220" t="str">
        <f>IF($A14="","", SUMIF(apc[Discounts, memberships &amp; pre-payment agreements], $A14, apc[Amount of APC charged to institutional budgets]))</f>
        <v/>
      </c>
      <c r="N14" s="93" t="str">
        <f t="shared" si="0"/>
        <v/>
      </c>
      <c r="O14" s="93" t="str">
        <f t="shared" si="1"/>
        <v/>
      </c>
      <c r="P14" s="96" t="str">
        <f t="shared" si="2"/>
        <v/>
      </c>
      <c r="Q14" s="215" t="str">
        <f t="shared" si="3"/>
        <v/>
      </c>
      <c r="R14" s="220" t="str">
        <f t="shared" si="4"/>
        <v/>
      </c>
    </row>
    <row r="15" spans="1:18" ht="14.5" x14ac:dyDescent="0.35">
      <c r="A15" s="213" t="str" cm="1">
        <f t="array" ref="A15">IFERROR(INDEX(apc[Discounts, memberships &amp; pre-payment agreements], MATCH(0,IF(ISBLANK(apc[Discounts, memberships &amp; pre-payment agreements]),1, COUNTIF($A$2:A14,apc[Discounts, memberships &amp; pre-payment agreements])), 0)),"")</f>
        <v/>
      </c>
      <c r="B15" s="156"/>
      <c r="C15" s="210"/>
      <c r="D15" s="210"/>
      <c r="E15" s="210"/>
      <c r="F15" s="210"/>
      <c r="G15" s="208" t="str">
        <f>IF($A15="","", COUNTIF(apc[Discounts, memberships &amp; pre-payment agreements], A15))</f>
        <v/>
      </c>
      <c r="H15" s="208" t="str">
        <f>IF($A15="","", SUMIF(apc[Discounts, memberships &amp; pre-payment agreements], $A15, apc[APC paid (£) including VAT if charged]))</f>
        <v/>
      </c>
      <c r="I15" s="208" t="str">
        <f>IF($A15="","", SUMIF(apc[Discounts, memberships &amp; pre-payment agreements], $A15, apc[Amount of APC charged to Wellcome grant (including VAT if charged) in £] ))</f>
        <v/>
      </c>
      <c r="J15" s="96" t="str">
        <f>IF($A15="","", SUMIF(apc[Discounts, memberships &amp; pre-payment agreements], $A15, apc[Amount of APC charged to CRUK grant (including VAT if charged) in £]))</f>
        <v/>
      </c>
      <c r="K15" s="215" t="str">
        <f>IF($A15="","", SUMIF(apc[Discounts, memberships &amp; pre-payment agreements], $A15, apc[Amount of APC charged to BHF grant (including VAT if charged) in £]))</f>
        <v/>
      </c>
      <c r="L15" s="215" t="str">
        <f>IF($A15="","", SUMIF(apc[Discounts, memberships &amp; pre-payment agreements], $A15, apc[Amount of APC charged to RCUK OA fund (including VAT if charged) in £]))</f>
        <v/>
      </c>
      <c r="M15" s="220" t="str">
        <f>IF($A15="","", SUMIF(apc[Discounts, memberships &amp; pre-payment agreements], $A15, apc[Amount of APC charged to institutional budgets]))</f>
        <v/>
      </c>
      <c r="N15" s="93" t="str">
        <f t="shared" si="0"/>
        <v/>
      </c>
      <c r="O15" s="93" t="str">
        <f t="shared" si="1"/>
        <v/>
      </c>
      <c r="P15" s="96" t="str">
        <f t="shared" si="2"/>
        <v/>
      </c>
      <c r="Q15" s="215" t="str">
        <f t="shared" si="3"/>
        <v/>
      </c>
      <c r="R15" s="220" t="str">
        <f t="shared" si="4"/>
        <v/>
      </c>
    </row>
    <row r="16" spans="1:18" ht="14.5" x14ac:dyDescent="0.35">
      <c r="A16" s="213" t="str" cm="1">
        <f t="array" ref="A16">IFERROR(INDEX(apc[Discounts, memberships &amp; pre-payment agreements], MATCH(0,IF(ISBLANK(apc[Discounts, memberships &amp; pre-payment agreements]),1, COUNTIF($A$2:A15,apc[Discounts, memberships &amp; pre-payment agreements])), 0)),"")</f>
        <v/>
      </c>
      <c r="B16" s="156"/>
      <c r="C16" s="210"/>
      <c r="D16" s="210"/>
      <c r="E16" s="210"/>
      <c r="F16" s="210"/>
      <c r="G16" s="208" t="str">
        <f>IF($A16="","", COUNTIF(apc[Discounts, memberships &amp; pre-payment agreements], A16))</f>
        <v/>
      </c>
      <c r="H16" s="208" t="str">
        <f>IF($A16="","", SUMIF(apc[Discounts, memberships &amp; pre-payment agreements], $A16, apc[APC paid (£) including VAT if charged]))</f>
        <v/>
      </c>
      <c r="I16" s="208" t="str">
        <f>IF($A16="","", SUMIF(apc[Discounts, memberships &amp; pre-payment agreements], $A16, apc[Amount of APC charged to Wellcome grant (including VAT if charged) in £] ))</f>
        <v/>
      </c>
      <c r="J16" s="96" t="str">
        <f>IF($A16="","", SUMIF(apc[Discounts, memberships &amp; pre-payment agreements], $A16, apc[Amount of APC charged to CRUK grant (including VAT if charged) in £]))</f>
        <v/>
      </c>
      <c r="K16" s="215" t="str">
        <f>IF($A16="","", SUMIF(apc[Discounts, memberships &amp; pre-payment agreements], $A16, apc[Amount of APC charged to BHF grant (including VAT if charged) in £]))</f>
        <v/>
      </c>
      <c r="L16" s="215" t="str">
        <f>IF($A16="","", SUMIF(apc[Discounts, memberships &amp; pre-payment agreements], $A16, apc[Amount of APC charged to RCUK OA fund (including VAT if charged) in £]))</f>
        <v/>
      </c>
      <c r="M16" s="220" t="str">
        <f>IF($A16="","", SUMIF(apc[Discounts, memberships &amp; pre-payment agreements], $A16, apc[Amount of APC charged to institutional budgets]))</f>
        <v/>
      </c>
      <c r="N16" s="93" t="str">
        <f t="shared" si="0"/>
        <v/>
      </c>
      <c r="O16" s="93" t="str">
        <f t="shared" si="1"/>
        <v/>
      </c>
      <c r="P16" s="96" t="str">
        <f t="shared" si="2"/>
        <v/>
      </c>
      <c r="Q16" s="215" t="str">
        <f t="shared" si="3"/>
        <v/>
      </c>
      <c r="R16" s="220" t="str">
        <f t="shared" si="4"/>
        <v/>
      </c>
    </row>
    <row r="17" spans="1:18" ht="14.5" x14ac:dyDescent="0.35">
      <c r="A17" s="213" t="str" cm="1">
        <f t="array" ref="A17">IFERROR(INDEX(apc[Discounts, memberships &amp; pre-payment agreements], MATCH(0,IF(ISBLANK(apc[Discounts, memberships &amp; pre-payment agreements]),1, COUNTIF($A$2:A16,apc[Discounts, memberships &amp; pre-payment agreements])), 0)),"")</f>
        <v/>
      </c>
      <c r="B17" s="156"/>
      <c r="C17" s="210"/>
      <c r="D17" s="210"/>
      <c r="E17" s="210"/>
      <c r="F17" s="210"/>
      <c r="G17" s="208" t="str">
        <f>IF($A17="","", COUNTIF(apc[Discounts, memberships &amp; pre-payment agreements], A17))</f>
        <v/>
      </c>
      <c r="H17" s="208" t="str">
        <f>IF($A17="","", SUMIF(apc[Discounts, memberships &amp; pre-payment agreements], $A17, apc[APC paid (£) including VAT if charged]))</f>
        <v/>
      </c>
      <c r="I17" s="208" t="str">
        <f>IF($A17="","", SUMIF(apc[Discounts, memberships &amp; pre-payment agreements], $A17, apc[Amount of APC charged to Wellcome grant (including VAT if charged) in £] ))</f>
        <v/>
      </c>
      <c r="J17" s="96" t="str">
        <f>IF($A17="","", SUMIF(apc[Discounts, memberships &amp; pre-payment agreements], $A17, apc[Amount of APC charged to CRUK grant (including VAT if charged) in £]))</f>
        <v/>
      </c>
      <c r="K17" s="215" t="str">
        <f>IF($A17="","", SUMIF(apc[Discounts, memberships &amp; pre-payment agreements], $A17, apc[Amount of APC charged to BHF grant (including VAT if charged) in £]))</f>
        <v/>
      </c>
      <c r="L17" s="215" t="str">
        <f>IF($A17="","", SUMIF(apc[Discounts, memberships &amp; pre-payment agreements], $A17, apc[Amount of APC charged to RCUK OA fund (including VAT if charged) in £]))</f>
        <v/>
      </c>
      <c r="M17" s="220" t="str">
        <f>IF($A17="","", SUMIF(apc[Discounts, memberships &amp; pre-payment agreements], $A17, apc[Amount of APC charged to institutional budgets]))</f>
        <v/>
      </c>
      <c r="N17" s="93" t="str">
        <f t="shared" si="0"/>
        <v/>
      </c>
      <c r="O17" s="93" t="str">
        <f t="shared" si="1"/>
        <v/>
      </c>
      <c r="P17" s="96" t="str">
        <f t="shared" si="2"/>
        <v/>
      </c>
      <c r="Q17" s="215" t="str">
        <f t="shared" si="3"/>
        <v/>
      </c>
      <c r="R17" s="220" t="str">
        <f t="shared" si="4"/>
        <v/>
      </c>
    </row>
    <row r="18" spans="1:18" ht="14.5" x14ac:dyDescent="0.35">
      <c r="A18" s="213" t="str" cm="1">
        <f t="array" ref="A18">IFERROR(INDEX(apc[Discounts, memberships &amp; pre-payment agreements], MATCH(0,IF(ISBLANK(apc[Discounts, memberships &amp; pre-payment agreements]),1, COUNTIF($A$2:A17,apc[Discounts, memberships &amp; pre-payment agreements])), 0)),"")</f>
        <v/>
      </c>
      <c r="B18" s="156"/>
      <c r="C18" s="210"/>
      <c r="D18" s="210"/>
      <c r="E18" s="210"/>
      <c r="F18" s="210"/>
      <c r="G18" s="208" t="str">
        <f>IF($A18="","", COUNTIF(apc[Discounts, memberships &amp; pre-payment agreements], A18))</f>
        <v/>
      </c>
      <c r="H18" s="208" t="str">
        <f>IF($A18="","", SUMIF(apc[Discounts, memberships &amp; pre-payment agreements], $A18, apc[APC paid (£) including VAT if charged]))</f>
        <v/>
      </c>
      <c r="I18" s="208" t="str">
        <f>IF($A18="","", SUMIF(apc[Discounts, memberships &amp; pre-payment agreements], $A18, apc[Amount of APC charged to Wellcome grant (including VAT if charged) in £] ))</f>
        <v/>
      </c>
      <c r="J18" s="96" t="str">
        <f>IF($A18="","", SUMIF(apc[Discounts, memberships &amp; pre-payment agreements], $A18, apc[Amount of APC charged to CRUK grant (including VAT if charged) in £]))</f>
        <v/>
      </c>
      <c r="K18" s="215" t="str">
        <f>IF($A18="","", SUMIF(apc[Discounts, memberships &amp; pre-payment agreements], $A18, apc[Amount of APC charged to BHF grant (including VAT if charged) in £]))</f>
        <v/>
      </c>
      <c r="L18" s="215" t="str">
        <f>IF($A18="","", SUMIF(apc[Discounts, memberships &amp; pre-payment agreements], $A18, apc[Amount of APC charged to RCUK OA fund (including VAT if charged) in £]))</f>
        <v/>
      </c>
      <c r="M18" s="220" t="str">
        <f>IF($A18="","", SUMIF(apc[Discounts, memberships &amp; pre-payment agreements], $A18, apc[Amount of APC charged to institutional budgets]))</f>
        <v/>
      </c>
      <c r="N18" s="93" t="str">
        <f t="shared" si="0"/>
        <v/>
      </c>
      <c r="O18" s="93" t="str">
        <f t="shared" si="1"/>
        <v/>
      </c>
      <c r="P18" s="96" t="str">
        <f t="shared" si="2"/>
        <v/>
      </c>
      <c r="Q18" s="215" t="str">
        <f t="shared" si="3"/>
        <v/>
      </c>
      <c r="R18" s="220" t="str">
        <f t="shared" si="4"/>
        <v/>
      </c>
    </row>
    <row r="19" spans="1:18" ht="14.5" x14ac:dyDescent="0.35">
      <c r="A19" s="213" t="str" cm="1">
        <f t="array" ref="A19">IFERROR(INDEX(apc[Discounts, memberships &amp; pre-payment agreements], MATCH(0,IF(ISBLANK(apc[Discounts, memberships &amp; pre-payment agreements]),1, COUNTIF($A$2:A18,apc[Discounts, memberships &amp; pre-payment agreements])), 0)),"")</f>
        <v/>
      </c>
      <c r="B19" s="156"/>
      <c r="C19" s="210"/>
      <c r="D19" s="210"/>
      <c r="E19" s="210"/>
      <c r="F19" s="210"/>
      <c r="G19" s="208" t="str">
        <f>IF($A19="","", COUNTIF(apc[Discounts, memberships &amp; pre-payment agreements], A19))</f>
        <v/>
      </c>
      <c r="H19" s="208" t="str">
        <f>IF($A19="","", SUMIF(apc[Discounts, memberships &amp; pre-payment agreements], $A19, apc[APC paid (£) including VAT if charged]))</f>
        <v/>
      </c>
      <c r="I19" s="208" t="str">
        <f>IF($A19="","", SUMIF(apc[Discounts, memberships &amp; pre-payment agreements], $A19, apc[Amount of APC charged to Wellcome grant (including VAT if charged) in £] ))</f>
        <v/>
      </c>
      <c r="J19" s="96" t="str">
        <f>IF($A19="","", SUMIF(apc[Discounts, memberships &amp; pre-payment agreements], $A19, apc[Amount of APC charged to CRUK grant (including VAT if charged) in £]))</f>
        <v/>
      </c>
      <c r="K19" s="215" t="str">
        <f>IF($A19="","", SUMIF(apc[Discounts, memberships &amp; pre-payment agreements], $A19, apc[Amount of APC charged to BHF grant (including VAT if charged) in £]))</f>
        <v/>
      </c>
      <c r="L19" s="215" t="str">
        <f>IF($A19="","", SUMIF(apc[Discounts, memberships &amp; pre-payment agreements], $A19, apc[Amount of APC charged to RCUK OA fund (including VAT if charged) in £]))</f>
        <v/>
      </c>
      <c r="M19" s="220" t="str">
        <f>IF($A19="","", SUMIF(apc[Discounts, memberships &amp; pre-payment agreements], $A19, apc[Amount of APC charged to institutional budgets]))</f>
        <v/>
      </c>
      <c r="N19" s="93" t="str">
        <f t="shared" si="0"/>
        <v/>
      </c>
      <c r="O19" s="93" t="str">
        <f t="shared" si="1"/>
        <v/>
      </c>
      <c r="P19" s="96" t="str">
        <f t="shared" si="2"/>
        <v/>
      </c>
      <c r="Q19" s="215" t="str">
        <f t="shared" si="3"/>
        <v/>
      </c>
      <c r="R19" s="220" t="str">
        <f t="shared" si="4"/>
        <v/>
      </c>
    </row>
    <row r="20" spans="1:18" ht="14.5" x14ac:dyDescent="0.35">
      <c r="A20" s="213" t="str" cm="1">
        <f t="array" ref="A20">IFERROR(INDEX(apc[Discounts, memberships &amp; pre-payment agreements], MATCH(0,IF(ISBLANK(apc[Discounts, memberships &amp; pre-payment agreements]),1, COUNTIF($A$2:A19,apc[Discounts, memberships &amp; pre-payment agreements])), 0)),"")</f>
        <v/>
      </c>
      <c r="B20" s="156"/>
      <c r="C20" s="210"/>
      <c r="D20" s="210"/>
      <c r="E20" s="210"/>
      <c r="F20" s="210"/>
      <c r="G20" s="208" t="str">
        <f>IF($A20="","", COUNTIF(apc[Discounts, memberships &amp; pre-payment agreements], A20))</f>
        <v/>
      </c>
      <c r="H20" s="208" t="str">
        <f>IF($A20="","", SUMIF(apc[Discounts, memberships &amp; pre-payment agreements], $A20, apc[APC paid (£) including VAT if charged]))</f>
        <v/>
      </c>
      <c r="I20" s="208" t="str">
        <f>IF($A20="","", SUMIF(apc[Discounts, memberships &amp; pre-payment agreements], $A20, apc[Amount of APC charged to Wellcome grant (including VAT if charged) in £] ))</f>
        <v/>
      </c>
      <c r="J20" s="96" t="str">
        <f>IF($A20="","", SUMIF(apc[Discounts, memberships &amp; pre-payment agreements], $A20, apc[Amount of APC charged to CRUK grant (including VAT if charged) in £]))</f>
        <v/>
      </c>
      <c r="K20" s="215" t="str">
        <f>IF($A20="","", SUMIF(apc[Discounts, memberships &amp; pre-payment agreements], $A20, apc[Amount of APC charged to BHF grant (including VAT if charged) in £]))</f>
        <v/>
      </c>
      <c r="L20" s="215" t="str">
        <f>IF($A20="","", SUMIF(apc[Discounts, memberships &amp; pre-payment agreements], $A20, apc[Amount of APC charged to RCUK OA fund (including VAT if charged) in £]))</f>
        <v/>
      </c>
      <c r="M20" s="220" t="str">
        <f>IF($A20="","", SUMIF(apc[Discounts, memberships &amp; pre-payment agreements], $A20, apc[Amount of APC charged to institutional budgets]))</f>
        <v/>
      </c>
      <c r="N20" s="93" t="str">
        <f t="shared" si="0"/>
        <v/>
      </c>
      <c r="O20" s="93" t="str">
        <f t="shared" si="1"/>
        <v/>
      </c>
      <c r="P20" s="96" t="str">
        <f t="shared" si="2"/>
        <v/>
      </c>
      <c r="Q20" s="215" t="str">
        <f t="shared" si="3"/>
        <v/>
      </c>
      <c r="R20" s="220" t="str">
        <f t="shared" si="4"/>
        <v/>
      </c>
    </row>
    <row r="21" spans="1:18" ht="14.5" x14ac:dyDescent="0.35">
      <c r="A21" s="213" t="str" cm="1">
        <f t="array" ref="A21">IFERROR(INDEX(apc[Discounts, memberships &amp; pre-payment agreements], MATCH(0,IF(ISBLANK(apc[Discounts, memberships &amp; pre-payment agreements]),1, COUNTIF($A$2:A20,apc[Discounts, memberships &amp; pre-payment agreements])), 0)),"")</f>
        <v/>
      </c>
      <c r="B21" s="156"/>
      <c r="C21" s="210"/>
      <c r="D21" s="210"/>
      <c r="E21" s="210"/>
      <c r="F21" s="210"/>
      <c r="G21" s="208" t="str">
        <f>IF($A21="","", COUNTIF(apc[Discounts, memberships &amp; pre-payment agreements], A21))</f>
        <v/>
      </c>
      <c r="H21" s="208" t="str">
        <f>IF($A21="","", SUMIF(apc[Discounts, memberships &amp; pre-payment agreements], $A21, apc[APC paid (£) including VAT if charged]))</f>
        <v/>
      </c>
      <c r="I21" s="208" t="str">
        <f>IF($A21="","", SUMIF(apc[Discounts, memberships &amp; pre-payment agreements], $A21, apc[Amount of APC charged to Wellcome grant (including VAT if charged) in £] ))</f>
        <v/>
      </c>
      <c r="J21" s="96" t="str">
        <f>IF($A21="","", SUMIF(apc[Discounts, memberships &amp; pre-payment agreements], $A21, apc[Amount of APC charged to CRUK grant (including VAT if charged) in £]))</f>
        <v/>
      </c>
      <c r="K21" s="215" t="str">
        <f>IF($A21="","", SUMIF(apc[Discounts, memberships &amp; pre-payment agreements], $A21, apc[Amount of APC charged to BHF grant (including VAT if charged) in £]))</f>
        <v/>
      </c>
      <c r="L21" s="215" t="str">
        <f>IF($A21="","", SUMIF(apc[Discounts, memberships &amp; pre-payment agreements], $A21, apc[Amount of APC charged to RCUK OA fund (including VAT if charged) in £]))</f>
        <v/>
      </c>
      <c r="M21" s="220" t="str">
        <f>IF($A21="","", SUMIF(apc[Discounts, memberships &amp; pre-payment agreements], $A21, apc[Amount of APC charged to institutional budgets]))</f>
        <v/>
      </c>
      <c r="N21" s="93" t="str">
        <f t="shared" si="0"/>
        <v/>
      </c>
      <c r="O21" s="93" t="str">
        <f t="shared" si="1"/>
        <v/>
      </c>
      <c r="P21" s="96" t="str">
        <f t="shared" si="2"/>
        <v/>
      </c>
      <c r="Q21" s="215" t="str">
        <f t="shared" si="3"/>
        <v/>
      </c>
      <c r="R21" s="220" t="str">
        <f t="shared" si="4"/>
        <v/>
      </c>
    </row>
    <row r="22" spans="1:18" ht="14.5" x14ac:dyDescent="0.35">
      <c r="A22" s="213" t="str" cm="1">
        <f t="array" ref="A22">IFERROR(INDEX(apc[Discounts, memberships &amp; pre-payment agreements], MATCH(0,IF(ISBLANK(apc[Discounts, memberships &amp; pre-payment agreements]),1, COUNTIF($A$2:A21,apc[Discounts, memberships &amp; pre-payment agreements])), 0)),"")</f>
        <v/>
      </c>
      <c r="B22" s="156"/>
      <c r="C22" s="210"/>
      <c r="D22" s="210"/>
      <c r="E22" s="210"/>
      <c r="F22" s="210"/>
      <c r="G22" s="208" t="str">
        <f>IF($A22="","", COUNTIF(apc[Discounts, memberships &amp; pre-payment agreements], A22))</f>
        <v/>
      </c>
      <c r="H22" s="208" t="str">
        <f>IF($A22="","", SUMIF(apc[Discounts, memberships &amp; pre-payment agreements], $A22, apc[APC paid (£) including VAT if charged]))</f>
        <v/>
      </c>
      <c r="I22" s="208" t="str">
        <f>IF($A22="","", SUMIF(apc[Discounts, memberships &amp; pre-payment agreements], $A22, apc[Amount of APC charged to Wellcome grant (including VAT if charged) in £] ))</f>
        <v/>
      </c>
      <c r="J22" s="96" t="str">
        <f>IF($A22="","", SUMIF(apc[Discounts, memberships &amp; pre-payment agreements], $A22, apc[Amount of APC charged to CRUK grant (including VAT if charged) in £]))</f>
        <v/>
      </c>
      <c r="K22" s="215" t="str">
        <f>IF($A22="","", SUMIF(apc[Discounts, memberships &amp; pre-payment agreements], $A22, apc[Amount of APC charged to BHF grant (including VAT if charged) in £]))</f>
        <v/>
      </c>
      <c r="L22" s="215" t="str">
        <f>IF($A22="","", SUMIF(apc[Discounts, memberships &amp; pre-payment agreements], $A22, apc[Amount of APC charged to RCUK OA fund (including VAT if charged) in £]))</f>
        <v/>
      </c>
      <c r="M22" s="220" t="str">
        <f>IF($A22="","", SUMIF(apc[Discounts, memberships &amp; pre-payment agreements], $A22, apc[Amount of APC charged to institutional budgets]))</f>
        <v/>
      </c>
      <c r="N22" s="93" t="str">
        <f t="shared" si="0"/>
        <v/>
      </c>
      <c r="O22" s="93" t="str">
        <f t="shared" si="1"/>
        <v/>
      </c>
      <c r="P22" s="96" t="str">
        <f t="shared" si="2"/>
        <v/>
      </c>
      <c r="Q22" s="215" t="str">
        <f t="shared" si="3"/>
        <v/>
      </c>
      <c r="R22" s="220" t="str">
        <f t="shared" si="4"/>
        <v/>
      </c>
    </row>
    <row r="23" spans="1:18" ht="14.5" x14ac:dyDescent="0.35">
      <c r="A23" s="213" t="str" cm="1">
        <f t="array" ref="A23">IFERROR(INDEX(apc[Discounts, memberships &amp; pre-payment agreements], MATCH(0,IF(ISBLANK(apc[Discounts, memberships &amp; pre-payment agreements]),1, COUNTIF($A$2:A22,apc[Discounts, memberships &amp; pre-payment agreements])), 0)),"")</f>
        <v/>
      </c>
      <c r="B23" s="156"/>
      <c r="C23" s="210"/>
      <c r="D23" s="210"/>
      <c r="E23" s="210"/>
      <c r="F23" s="210"/>
      <c r="G23" s="208" t="str">
        <f>IF($A23="","", COUNTIF(apc[Discounts, memberships &amp; pre-payment agreements], A23))</f>
        <v/>
      </c>
      <c r="H23" s="208" t="str">
        <f>IF($A23="","", SUMIF(apc[Discounts, memberships &amp; pre-payment agreements], $A23, apc[APC paid (£) including VAT if charged]))</f>
        <v/>
      </c>
      <c r="I23" s="208" t="str">
        <f>IF($A23="","", SUMIF(apc[Discounts, memberships &amp; pre-payment agreements], $A23, apc[Amount of APC charged to Wellcome grant (including VAT if charged) in £] ))</f>
        <v/>
      </c>
      <c r="J23" s="96" t="str">
        <f>IF($A23="","", SUMIF(apc[Discounts, memberships &amp; pre-payment agreements], $A23, apc[Amount of APC charged to CRUK grant (including VAT if charged) in £]))</f>
        <v/>
      </c>
      <c r="K23" s="215" t="str">
        <f>IF($A23="","", SUMIF(apc[Discounts, memberships &amp; pre-payment agreements], $A23, apc[Amount of APC charged to BHF grant (including VAT if charged) in £]))</f>
        <v/>
      </c>
      <c r="L23" s="215" t="str">
        <f>IF($A23="","", SUMIF(apc[Discounts, memberships &amp; pre-payment agreements], $A23, apc[Amount of APC charged to RCUK OA fund (including VAT if charged) in £]))</f>
        <v/>
      </c>
      <c r="M23" s="220" t="str">
        <f>IF($A23="","", SUMIF(apc[Discounts, memberships &amp; pre-payment agreements], $A23, apc[Amount of APC charged to institutional budgets]))</f>
        <v/>
      </c>
      <c r="N23" s="93" t="str">
        <f t="shared" si="0"/>
        <v/>
      </c>
      <c r="O23" s="93" t="str">
        <f t="shared" si="1"/>
        <v/>
      </c>
      <c r="P23" s="96" t="str">
        <f t="shared" si="2"/>
        <v/>
      </c>
      <c r="Q23" s="215" t="str">
        <f t="shared" si="3"/>
        <v/>
      </c>
      <c r="R23" s="220" t="str">
        <f t="shared" si="4"/>
        <v/>
      </c>
    </row>
    <row r="24" spans="1:18" ht="14.5" x14ac:dyDescent="0.35">
      <c r="A24" s="213" t="str" cm="1">
        <f t="array" ref="A24">IFERROR(INDEX(apc[Discounts, memberships &amp; pre-payment agreements], MATCH(0,IF(ISBLANK(apc[Discounts, memberships &amp; pre-payment agreements]),1, COUNTIF($A$2:A23,apc[Discounts, memberships &amp; pre-payment agreements])), 0)),"")</f>
        <v/>
      </c>
      <c r="B24" s="156"/>
      <c r="C24" s="210"/>
      <c r="D24" s="210"/>
      <c r="E24" s="210"/>
      <c r="F24" s="210"/>
      <c r="G24" s="208" t="str">
        <f>IF($A24="","", COUNTIF(apc[Discounts, memberships &amp; pre-payment agreements], A24))</f>
        <v/>
      </c>
      <c r="H24" s="208" t="str">
        <f>IF($A24="","", SUMIF(apc[Discounts, memberships &amp; pre-payment agreements], $A24, apc[APC paid (£) including VAT if charged]))</f>
        <v/>
      </c>
      <c r="I24" s="208" t="str">
        <f>IF($A24="","", SUMIF(apc[Discounts, memberships &amp; pre-payment agreements], $A24, apc[Amount of APC charged to Wellcome grant (including VAT if charged) in £] ))</f>
        <v/>
      </c>
      <c r="J24" s="96" t="str">
        <f>IF($A24="","", SUMIF(apc[Discounts, memberships &amp; pre-payment agreements], $A24, apc[Amount of APC charged to CRUK grant (including VAT if charged) in £]))</f>
        <v/>
      </c>
      <c r="K24" s="215" t="str">
        <f>IF($A24="","", SUMIF(apc[Discounts, memberships &amp; pre-payment agreements], $A24, apc[Amount of APC charged to BHF grant (including VAT if charged) in £]))</f>
        <v/>
      </c>
      <c r="L24" s="215" t="str">
        <f>IF($A24="","", SUMIF(apc[Discounts, memberships &amp; pre-payment agreements], $A24, apc[Amount of APC charged to RCUK OA fund (including VAT if charged) in £]))</f>
        <v/>
      </c>
      <c r="M24" s="220" t="str">
        <f>IF($A24="","", SUMIF(apc[Discounts, memberships &amp; pre-payment agreements], $A24, apc[Amount of APC charged to institutional budgets]))</f>
        <v/>
      </c>
      <c r="N24" s="93" t="str">
        <f t="shared" si="0"/>
        <v/>
      </c>
      <c r="O24" s="93" t="str">
        <f t="shared" si="1"/>
        <v/>
      </c>
      <c r="P24" s="96" t="str">
        <f t="shared" si="2"/>
        <v/>
      </c>
      <c r="Q24" s="215" t="str">
        <f t="shared" si="3"/>
        <v/>
      </c>
      <c r="R24" s="220" t="str">
        <f t="shared" si="4"/>
        <v/>
      </c>
    </row>
    <row r="25" spans="1:18" ht="14.5" x14ac:dyDescent="0.35">
      <c r="A25" s="213" t="str" cm="1">
        <f t="array" ref="A25">IFERROR(INDEX(apc[Discounts, memberships &amp; pre-payment agreements], MATCH(0,IF(ISBLANK(apc[Discounts, memberships &amp; pre-payment agreements]),1, COUNTIF($A$2:A24,apc[Discounts, memberships &amp; pre-payment agreements])), 0)),"")</f>
        <v/>
      </c>
      <c r="B25" s="156"/>
      <c r="C25" s="210"/>
      <c r="D25" s="210"/>
      <c r="E25" s="210"/>
      <c r="F25" s="210"/>
      <c r="G25" s="208" t="str">
        <f>IF($A25="","", COUNTIF(apc[Discounts, memberships &amp; pre-payment agreements], A25))</f>
        <v/>
      </c>
      <c r="H25" s="208" t="str">
        <f>IF($A25="","", SUMIF(apc[Discounts, memberships &amp; pre-payment agreements], $A25, apc[APC paid (£) including VAT if charged]))</f>
        <v/>
      </c>
      <c r="I25" s="208" t="str">
        <f>IF($A25="","", SUMIF(apc[Discounts, memberships &amp; pre-payment agreements], $A25, apc[Amount of APC charged to Wellcome grant (including VAT if charged) in £] ))</f>
        <v/>
      </c>
      <c r="J25" s="96" t="str">
        <f>IF($A25="","", SUMIF(apc[Discounts, memberships &amp; pre-payment agreements], $A25, apc[Amount of APC charged to CRUK grant (including VAT if charged) in £]))</f>
        <v/>
      </c>
      <c r="K25" s="215" t="str">
        <f>IF($A25="","", SUMIF(apc[Discounts, memberships &amp; pre-payment agreements], $A25, apc[Amount of APC charged to BHF grant (including VAT if charged) in £]))</f>
        <v/>
      </c>
      <c r="L25" s="215" t="str">
        <f>IF($A25="","", SUMIF(apc[Discounts, memberships &amp; pre-payment agreements], $A25, apc[Amount of APC charged to RCUK OA fund (including VAT if charged) in £]))</f>
        <v/>
      </c>
      <c r="M25" s="220" t="str">
        <f>IF($A25="","", SUMIF(apc[Discounts, memberships &amp; pre-payment agreements], $A25, apc[Amount of APC charged to institutional budgets]))</f>
        <v/>
      </c>
      <c r="N25" s="93" t="str">
        <f t="shared" si="0"/>
        <v/>
      </c>
      <c r="O25" s="93" t="str">
        <f t="shared" si="1"/>
        <v/>
      </c>
      <c r="P25" s="96" t="str">
        <f t="shared" si="2"/>
        <v/>
      </c>
      <c r="Q25" s="215" t="str">
        <f t="shared" si="3"/>
        <v/>
      </c>
      <c r="R25" s="220" t="str">
        <f t="shared" si="4"/>
        <v/>
      </c>
    </row>
    <row r="26" spans="1:18" ht="14.5" x14ac:dyDescent="0.35">
      <c r="A26" s="213" t="str" cm="1">
        <f t="array" ref="A26">IFERROR(INDEX(apc[Discounts, memberships &amp; pre-payment agreements], MATCH(0,IF(ISBLANK(apc[Discounts, memberships &amp; pre-payment agreements]),1, COUNTIF($A$2:A25,apc[Discounts, memberships &amp; pre-payment agreements])), 0)),"")</f>
        <v/>
      </c>
      <c r="B26" s="156"/>
      <c r="C26" s="210"/>
      <c r="D26" s="210"/>
      <c r="E26" s="210"/>
      <c r="F26" s="210"/>
      <c r="G26" s="208" t="str">
        <f>IF($A26="","", COUNTIF(apc[Discounts, memberships &amp; pre-payment agreements], A26))</f>
        <v/>
      </c>
      <c r="H26" s="208" t="str">
        <f>IF($A26="","", SUMIF(apc[Discounts, memberships &amp; pre-payment agreements], $A26, apc[APC paid (£) including VAT if charged]))</f>
        <v/>
      </c>
      <c r="I26" s="208" t="str">
        <f>IF($A26="","", SUMIF(apc[Discounts, memberships &amp; pre-payment agreements], $A26, apc[Amount of APC charged to Wellcome grant (including VAT if charged) in £] ))</f>
        <v/>
      </c>
      <c r="J26" s="96" t="str">
        <f>IF($A26="","", SUMIF(apc[Discounts, memberships &amp; pre-payment agreements], $A26, apc[Amount of APC charged to CRUK grant (including VAT if charged) in £]))</f>
        <v/>
      </c>
      <c r="K26" s="215" t="str">
        <f>IF($A26="","", SUMIF(apc[Discounts, memberships &amp; pre-payment agreements], $A26, apc[Amount of APC charged to BHF grant (including VAT if charged) in £]))</f>
        <v/>
      </c>
      <c r="L26" s="215" t="str">
        <f>IF($A26="","", SUMIF(apc[Discounts, memberships &amp; pre-payment agreements], $A26, apc[Amount of APC charged to RCUK OA fund (including VAT if charged) in £]))</f>
        <v/>
      </c>
      <c r="M26" s="220" t="str">
        <f>IF($A26="","", SUMIF(apc[Discounts, memberships &amp; pre-payment agreements], $A26, apc[Amount of APC charged to institutional budgets]))</f>
        <v/>
      </c>
      <c r="N26" s="93" t="str">
        <f t="shared" si="0"/>
        <v/>
      </c>
      <c r="O26" s="93" t="str">
        <f t="shared" si="1"/>
        <v/>
      </c>
      <c r="P26" s="96" t="str">
        <f t="shared" si="2"/>
        <v/>
      </c>
      <c r="Q26" s="215" t="str">
        <f t="shared" si="3"/>
        <v/>
      </c>
      <c r="R26" s="220" t="str">
        <f t="shared" si="4"/>
        <v/>
      </c>
    </row>
    <row r="27" spans="1:18" ht="14.5" x14ac:dyDescent="0.35">
      <c r="A27" s="213" t="str" cm="1">
        <f t="array" ref="A27">IFERROR(INDEX(apc[Discounts, memberships &amp; pre-payment agreements], MATCH(0,IF(ISBLANK(apc[Discounts, memberships &amp; pre-payment agreements]),1, COUNTIF($A$2:A26,apc[Discounts, memberships &amp; pre-payment agreements])), 0)),"")</f>
        <v/>
      </c>
      <c r="B27" s="156"/>
      <c r="C27" s="210"/>
      <c r="D27" s="210"/>
      <c r="E27" s="210"/>
      <c r="F27" s="210"/>
      <c r="G27" s="208" t="str">
        <f>IF($A27="","", COUNTIF(apc[Discounts, memberships &amp; pre-payment agreements], A27))</f>
        <v/>
      </c>
      <c r="H27" s="208" t="str">
        <f>IF($A27="","", SUMIF(apc[Discounts, memberships &amp; pre-payment agreements], $A27, apc[APC paid (£) including VAT if charged]))</f>
        <v/>
      </c>
      <c r="I27" s="208" t="str">
        <f>IF($A27="","", SUMIF(apc[Discounts, memberships &amp; pre-payment agreements], $A27, apc[Amount of APC charged to Wellcome grant (including VAT if charged) in £] ))</f>
        <v/>
      </c>
      <c r="J27" s="96" t="str">
        <f>IF($A27="","", SUMIF(apc[Discounts, memberships &amp; pre-payment agreements], $A27, apc[Amount of APC charged to CRUK grant (including VAT if charged) in £]))</f>
        <v/>
      </c>
      <c r="K27" s="215" t="str">
        <f>IF($A27="","", SUMIF(apc[Discounts, memberships &amp; pre-payment agreements], $A27, apc[Amount of APC charged to BHF grant (including VAT if charged) in £]))</f>
        <v/>
      </c>
      <c r="L27" s="215" t="str">
        <f>IF($A27="","", SUMIF(apc[Discounts, memberships &amp; pre-payment agreements], $A27, apc[Amount of APC charged to RCUK OA fund (including VAT if charged) in £]))</f>
        <v/>
      </c>
      <c r="M27" s="220" t="str">
        <f>IF($A27="","", SUMIF(apc[Discounts, memberships &amp; pre-payment agreements], $A27, apc[Amount of APC charged to institutional budgets]))</f>
        <v/>
      </c>
      <c r="N27" s="93" t="str">
        <f t="shared" si="0"/>
        <v/>
      </c>
      <c r="O27" s="93" t="str">
        <f t="shared" si="1"/>
        <v/>
      </c>
      <c r="P27" s="96" t="str">
        <f t="shared" si="2"/>
        <v/>
      </c>
      <c r="Q27" s="215" t="str">
        <f t="shared" si="3"/>
        <v/>
      </c>
      <c r="R27" s="220" t="str">
        <f t="shared" si="4"/>
        <v/>
      </c>
    </row>
    <row r="28" spans="1:18" ht="14.5" x14ac:dyDescent="0.35">
      <c r="A28" s="213" t="str" cm="1">
        <f t="array" ref="A28">IFERROR(INDEX(apc[Discounts, memberships &amp; pre-payment agreements], MATCH(0,IF(ISBLANK(apc[Discounts, memberships &amp; pre-payment agreements]),1, COUNTIF($A$2:A27,apc[Discounts, memberships &amp; pre-payment agreements])), 0)),"")</f>
        <v/>
      </c>
      <c r="B28" s="156"/>
      <c r="C28" s="210"/>
      <c r="D28" s="210"/>
      <c r="E28" s="210"/>
      <c r="F28" s="210"/>
      <c r="G28" s="208" t="str">
        <f>IF($A28="","", COUNTIF(apc[Discounts, memberships &amp; pre-payment agreements], A28))</f>
        <v/>
      </c>
      <c r="H28" s="208" t="str">
        <f>IF($A28="","", SUMIF(apc[Discounts, memberships &amp; pre-payment agreements], $A28, apc[APC paid (£) including VAT if charged]))</f>
        <v/>
      </c>
      <c r="I28" s="208" t="str">
        <f>IF($A28="","", SUMIF(apc[Discounts, memberships &amp; pre-payment agreements], $A28, apc[Amount of APC charged to Wellcome grant (including VAT if charged) in £] ))</f>
        <v/>
      </c>
      <c r="J28" s="96" t="str">
        <f>IF($A28="","", SUMIF(apc[Discounts, memberships &amp; pre-payment agreements], $A28, apc[Amount of APC charged to CRUK grant (including VAT if charged) in £]))</f>
        <v/>
      </c>
      <c r="K28" s="215" t="str">
        <f>IF($A28="","", SUMIF(apc[Discounts, memberships &amp; pre-payment agreements], $A28, apc[Amount of APC charged to BHF grant (including VAT if charged) in £]))</f>
        <v/>
      </c>
      <c r="L28" s="215" t="str">
        <f>IF($A28="","", SUMIF(apc[Discounts, memberships &amp; pre-payment agreements], $A28, apc[Amount of APC charged to RCUK OA fund (including VAT if charged) in £]))</f>
        <v/>
      </c>
      <c r="M28" s="220" t="str">
        <f>IF($A28="","", SUMIF(apc[Discounts, memberships &amp; pre-payment agreements], $A28, apc[Amount of APC charged to institutional budgets]))</f>
        <v/>
      </c>
      <c r="N28" s="93" t="str">
        <f t="shared" si="0"/>
        <v/>
      </c>
      <c r="O28" s="93" t="str">
        <f t="shared" si="1"/>
        <v/>
      </c>
      <c r="P28" s="96" t="str">
        <f t="shared" si="2"/>
        <v/>
      </c>
      <c r="Q28" s="215" t="str">
        <f t="shared" si="3"/>
        <v/>
      </c>
      <c r="R28" s="220" t="str">
        <f t="shared" si="4"/>
        <v/>
      </c>
    </row>
    <row r="29" spans="1:18" ht="14.5" x14ac:dyDescent="0.35">
      <c r="A29" s="213" t="str" cm="1">
        <f t="array" ref="A29">IFERROR(INDEX(apc[Discounts, memberships &amp; pre-payment agreements], MATCH(0,IF(ISBLANK(apc[Discounts, memberships &amp; pre-payment agreements]),1, COUNTIF($A$2:A28,apc[Discounts, memberships &amp; pre-payment agreements])), 0)),"")</f>
        <v/>
      </c>
      <c r="B29" s="156"/>
      <c r="C29" s="210"/>
      <c r="D29" s="210"/>
      <c r="E29" s="210"/>
      <c r="F29" s="210"/>
      <c r="G29" s="208" t="str">
        <f>IF($A29="","", COUNTIF(apc[Discounts, memberships &amp; pre-payment agreements], A29))</f>
        <v/>
      </c>
      <c r="H29" s="208" t="str">
        <f>IF($A29="","", SUMIF(apc[Discounts, memberships &amp; pre-payment agreements], $A29, apc[APC paid (£) including VAT if charged]))</f>
        <v/>
      </c>
      <c r="I29" s="208" t="str">
        <f>IF($A29="","", SUMIF(apc[Discounts, memberships &amp; pre-payment agreements], $A29, apc[Amount of APC charged to Wellcome grant (including VAT if charged) in £] ))</f>
        <v/>
      </c>
      <c r="J29" s="96" t="str">
        <f>IF($A29="","", SUMIF(apc[Discounts, memberships &amp; pre-payment agreements], $A29, apc[Amount of APC charged to CRUK grant (including VAT if charged) in £]))</f>
        <v/>
      </c>
      <c r="K29" s="215" t="str">
        <f>IF($A29="","", SUMIF(apc[Discounts, memberships &amp; pre-payment agreements], $A29, apc[Amount of APC charged to BHF grant (including VAT if charged) in £]))</f>
        <v/>
      </c>
      <c r="L29" s="215" t="str">
        <f>IF($A29="","", SUMIF(apc[Discounts, memberships &amp; pre-payment agreements], $A29, apc[Amount of APC charged to RCUK OA fund (including VAT if charged) in £]))</f>
        <v/>
      </c>
      <c r="M29" s="220" t="str">
        <f>IF($A29="","", SUMIF(apc[Discounts, memberships &amp; pre-payment agreements], $A29, apc[Amount of APC charged to institutional budgets]))</f>
        <v/>
      </c>
      <c r="N29" s="93" t="str">
        <f t="shared" si="0"/>
        <v/>
      </c>
      <c r="O29" s="93" t="str">
        <f t="shared" si="1"/>
        <v/>
      </c>
      <c r="P29" s="96" t="str">
        <f t="shared" si="2"/>
        <v/>
      </c>
      <c r="Q29" s="215" t="str">
        <f t="shared" si="3"/>
        <v/>
      </c>
      <c r="R29" s="220" t="str">
        <f t="shared" si="4"/>
        <v/>
      </c>
    </row>
    <row r="30" spans="1:18" ht="14.5" x14ac:dyDescent="0.35">
      <c r="A30" s="213" t="str" cm="1">
        <f t="array" ref="A30">IFERROR(INDEX(apc[Discounts, memberships &amp; pre-payment agreements], MATCH(0,IF(ISBLANK(apc[Discounts, memberships &amp; pre-payment agreements]),1, COUNTIF($A$2:A29,apc[Discounts, memberships &amp; pre-payment agreements])), 0)),"")</f>
        <v/>
      </c>
      <c r="B30" s="156"/>
      <c r="C30" s="210"/>
      <c r="D30" s="210"/>
      <c r="E30" s="210"/>
      <c r="F30" s="210"/>
      <c r="G30" s="208" t="str">
        <f>IF($A30="","", COUNTIF(apc[Discounts, memberships &amp; pre-payment agreements], A30))</f>
        <v/>
      </c>
      <c r="H30" s="208" t="str">
        <f>IF($A30="","", SUMIF(apc[Discounts, memberships &amp; pre-payment agreements], $A30, apc[APC paid (£) including VAT if charged]))</f>
        <v/>
      </c>
      <c r="I30" s="208" t="str">
        <f>IF($A30="","", SUMIF(apc[Discounts, memberships &amp; pre-payment agreements], $A30, apc[Amount of APC charged to Wellcome grant (including VAT if charged) in £] ))</f>
        <v/>
      </c>
      <c r="J30" s="96" t="str">
        <f>IF($A30="","", SUMIF(apc[Discounts, memberships &amp; pre-payment agreements], $A30, apc[Amount of APC charged to CRUK grant (including VAT if charged) in £]))</f>
        <v/>
      </c>
      <c r="K30" s="215" t="str">
        <f>IF($A30="","", SUMIF(apc[Discounts, memberships &amp; pre-payment agreements], $A30, apc[Amount of APC charged to BHF grant (including VAT if charged) in £]))</f>
        <v/>
      </c>
      <c r="L30" s="215" t="str">
        <f>IF($A30="","", SUMIF(apc[Discounts, memberships &amp; pre-payment agreements], $A30, apc[Amount of APC charged to RCUK OA fund (including VAT if charged) in £]))</f>
        <v/>
      </c>
      <c r="M30" s="220" t="str">
        <f>IF($A30="","", SUMIF(apc[Discounts, memberships &amp; pre-payment agreements], $A30, apc[Amount of APC charged to institutional budgets]))</f>
        <v/>
      </c>
      <c r="N30" s="93" t="str">
        <f t="shared" si="0"/>
        <v/>
      </c>
      <c r="O30" s="93" t="str">
        <f t="shared" si="1"/>
        <v/>
      </c>
      <c r="P30" s="96" t="str">
        <f t="shared" si="2"/>
        <v/>
      </c>
      <c r="Q30" s="215" t="str">
        <f t="shared" si="3"/>
        <v/>
      </c>
      <c r="R30" s="220" t="str">
        <f t="shared" si="4"/>
        <v/>
      </c>
    </row>
    <row r="31" spans="1:18" ht="14.5" x14ac:dyDescent="0.35">
      <c r="A31" s="213" t="str" cm="1">
        <f t="array" ref="A31">IFERROR(INDEX(apc[Discounts, memberships &amp; pre-payment agreements], MATCH(0,IF(ISBLANK(apc[Discounts, memberships &amp; pre-payment agreements]),1, COUNTIF($A$2:A30,apc[Discounts, memberships &amp; pre-payment agreements])), 0)),"")</f>
        <v/>
      </c>
      <c r="B31" s="156"/>
      <c r="C31" s="210"/>
      <c r="D31" s="210"/>
      <c r="E31" s="210"/>
      <c r="F31" s="210"/>
      <c r="G31" s="208" t="str">
        <f>IF($A31="","", COUNTIF(apc[Discounts, memberships &amp; pre-payment agreements], A31))</f>
        <v/>
      </c>
      <c r="H31" s="208" t="str">
        <f>IF($A31="","", SUMIF(apc[Discounts, memberships &amp; pre-payment agreements], $A31, apc[APC paid (£) including VAT if charged]))</f>
        <v/>
      </c>
      <c r="I31" s="208" t="str">
        <f>IF($A31="","", SUMIF(apc[Discounts, memberships &amp; pre-payment agreements], $A31, apc[Amount of APC charged to Wellcome grant (including VAT if charged) in £] ))</f>
        <v/>
      </c>
      <c r="J31" s="96" t="str">
        <f>IF($A31="","", SUMIF(apc[Discounts, memberships &amp; pre-payment agreements], $A31, apc[Amount of APC charged to CRUK grant (including VAT if charged) in £]))</f>
        <v/>
      </c>
      <c r="K31" s="215" t="str">
        <f>IF($A31="","", SUMIF(apc[Discounts, memberships &amp; pre-payment agreements], $A31, apc[Amount of APC charged to BHF grant (including VAT if charged) in £]))</f>
        <v/>
      </c>
      <c r="L31" s="215" t="str">
        <f>IF($A31="","", SUMIF(apc[Discounts, memberships &amp; pre-payment agreements], $A31, apc[Amount of APC charged to RCUK OA fund (including VAT if charged) in £]))</f>
        <v/>
      </c>
      <c r="M31" s="220" t="str">
        <f>IF($A31="","", SUMIF(apc[Discounts, memberships &amp; pre-payment agreements], $A31, apc[Amount of APC charged to institutional budgets]))</f>
        <v/>
      </c>
      <c r="N31" s="93" t="str">
        <f t="shared" si="0"/>
        <v/>
      </c>
      <c r="O31" s="93" t="str">
        <f t="shared" si="1"/>
        <v/>
      </c>
      <c r="P31" s="96" t="str">
        <f t="shared" si="2"/>
        <v/>
      </c>
      <c r="Q31" s="215" t="str">
        <f t="shared" si="3"/>
        <v/>
      </c>
      <c r="R31" s="220" t="str">
        <f t="shared" si="4"/>
        <v/>
      </c>
    </row>
    <row r="32" spans="1:18" ht="14.5" x14ac:dyDescent="0.35">
      <c r="A32" s="213" t="str" cm="1">
        <f t="array" ref="A32">IFERROR(INDEX(apc[Discounts, memberships &amp; pre-payment agreements], MATCH(0,IF(ISBLANK(apc[Discounts, memberships &amp; pre-payment agreements]),1, COUNTIF($A$2:A31,apc[Discounts, memberships &amp; pre-payment agreements])), 0)),"")</f>
        <v/>
      </c>
      <c r="B32" s="156"/>
      <c r="C32" s="210"/>
      <c r="D32" s="210"/>
      <c r="E32" s="210"/>
      <c r="F32" s="210"/>
      <c r="G32" s="208" t="str">
        <f>IF($A32="","", COUNTIF(apc[Discounts, memberships &amp; pre-payment agreements], A32))</f>
        <v/>
      </c>
      <c r="H32" s="208" t="str">
        <f>IF($A32="","", SUMIF(apc[Discounts, memberships &amp; pre-payment agreements], $A32, apc[APC paid (£) including VAT if charged]))</f>
        <v/>
      </c>
      <c r="I32" s="208" t="str">
        <f>IF($A32="","", SUMIF(apc[Discounts, memberships &amp; pre-payment agreements], $A32, apc[Amount of APC charged to Wellcome grant (including VAT if charged) in £] ))</f>
        <v/>
      </c>
      <c r="J32" s="96" t="str">
        <f>IF($A32="","", SUMIF(apc[Discounts, memberships &amp; pre-payment agreements], $A32, apc[Amount of APC charged to CRUK grant (including VAT if charged) in £]))</f>
        <v/>
      </c>
      <c r="K32" s="215" t="str">
        <f>IF($A32="","", SUMIF(apc[Discounts, memberships &amp; pre-payment agreements], $A32, apc[Amount of APC charged to BHF grant (including VAT if charged) in £]))</f>
        <v/>
      </c>
      <c r="L32" s="215" t="str">
        <f>IF($A32="","", SUMIF(apc[Discounts, memberships &amp; pre-payment agreements], $A32, apc[Amount of APC charged to RCUK OA fund (including VAT if charged) in £]))</f>
        <v/>
      </c>
      <c r="M32" s="220" t="str">
        <f>IF($A32="","", SUMIF(apc[Discounts, memberships &amp; pre-payment agreements], $A32, apc[Amount of APC charged to institutional budgets]))</f>
        <v/>
      </c>
      <c r="N32" s="93" t="str">
        <f t="shared" si="0"/>
        <v/>
      </c>
      <c r="O32" s="93" t="str">
        <f t="shared" si="1"/>
        <v/>
      </c>
      <c r="P32" s="96" t="str">
        <f t="shared" si="2"/>
        <v/>
      </c>
      <c r="Q32" s="215" t="str">
        <f t="shared" si="3"/>
        <v/>
      </c>
      <c r="R32" s="220" t="str">
        <f t="shared" si="4"/>
        <v/>
      </c>
    </row>
    <row r="33" spans="1:18" ht="14.5" x14ac:dyDescent="0.35">
      <c r="A33" s="213" t="str" cm="1">
        <f t="array" ref="A33">IFERROR(INDEX(apc[Discounts, memberships &amp; pre-payment agreements], MATCH(0,IF(ISBLANK(apc[Discounts, memberships &amp; pre-payment agreements]),1, COUNTIF($A$2:A32,apc[Discounts, memberships &amp; pre-payment agreements])), 0)),"")</f>
        <v/>
      </c>
      <c r="B33" s="156"/>
      <c r="C33" s="210"/>
      <c r="D33" s="210"/>
      <c r="E33" s="210"/>
      <c r="F33" s="210"/>
      <c r="G33" s="208" t="str">
        <f>IF($A33="","", COUNTIF(apc[Discounts, memberships &amp; pre-payment agreements], A33))</f>
        <v/>
      </c>
      <c r="H33" s="208" t="str">
        <f>IF($A33="","", SUMIF(apc[Discounts, memberships &amp; pre-payment agreements], $A33, apc[APC paid (£) including VAT if charged]))</f>
        <v/>
      </c>
      <c r="I33" s="208" t="str">
        <f>IF($A33="","", SUMIF(apc[Discounts, memberships &amp; pre-payment agreements], $A33, apc[Amount of APC charged to Wellcome grant (including VAT if charged) in £] ))</f>
        <v/>
      </c>
      <c r="J33" s="96" t="str">
        <f>IF($A33="","", SUMIF(apc[Discounts, memberships &amp; pre-payment agreements], $A33, apc[Amount of APC charged to CRUK grant (including VAT if charged) in £]))</f>
        <v/>
      </c>
      <c r="K33" s="215" t="str">
        <f>IF($A33="","", SUMIF(apc[Discounts, memberships &amp; pre-payment agreements], $A33, apc[Amount of APC charged to BHF grant (including VAT if charged) in £]))</f>
        <v/>
      </c>
      <c r="L33" s="215" t="str">
        <f>IF($A33="","", SUMIF(apc[Discounts, memberships &amp; pre-payment agreements], $A33, apc[Amount of APC charged to RCUK OA fund (including VAT if charged) in £]))</f>
        <v/>
      </c>
      <c r="M33" s="220" t="str">
        <f>IF($A33="","", SUMIF(apc[Discounts, memberships &amp; pre-payment agreements], $A33, apc[Amount of APC charged to institutional budgets]))</f>
        <v/>
      </c>
      <c r="N33" s="93" t="str">
        <f t="shared" si="0"/>
        <v/>
      </c>
      <c r="O33" s="93" t="str">
        <f t="shared" si="1"/>
        <v/>
      </c>
      <c r="P33" s="96" t="str">
        <f t="shared" si="2"/>
        <v/>
      </c>
      <c r="Q33" s="215" t="str">
        <f t="shared" si="3"/>
        <v/>
      </c>
      <c r="R33" s="220" t="str">
        <f t="shared" si="4"/>
        <v/>
      </c>
    </row>
    <row r="34" spans="1:18" ht="14.5" x14ac:dyDescent="0.35">
      <c r="A34" s="213" t="str" cm="1">
        <f t="array" ref="A34">IFERROR(INDEX(apc[Discounts, memberships &amp; pre-payment agreements], MATCH(0,IF(ISBLANK(apc[Discounts, memberships &amp; pre-payment agreements]),1, COUNTIF($A$2:A33,apc[Discounts, memberships &amp; pre-payment agreements])), 0)),"")</f>
        <v/>
      </c>
      <c r="B34" s="156"/>
      <c r="C34" s="210"/>
      <c r="D34" s="210"/>
      <c r="E34" s="210"/>
      <c r="F34" s="210"/>
      <c r="G34" s="208" t="str">
        <f>IF($A34="","", COUNTIF(apc[Discounts, memberships &amp; pre-payment agreements], A34))</f>
        <v/>
      </c>
      <c r="H34" s="208" t="str">
        <f>IF($A34="","", SUMIF(apc[Discounts, memberships &amp; pre-payment agreements], $A34, apc[APC paid (£) including VAT if charged]))</f>
        <v/>
      </c>
      <c r="I34" s="208" t="str">
        <f>IF($A34="","", SUMIF(apc[Discounts, memberships &amp; pre-payment agreements], $A34, apc[Amount of APC charged to Wellcome grant (including VAT if charged) in £] ))</f>
        <v/>
      </c>
      <c r="J34" s="96" t="str">
        <f>IF($A34="","", SUMIF(apc[Discounts, memberships &amp; pre-payment agreements], $A34, apc[Amount of APC charged to CRUK grant (including VAT if charged) in £]))</f>
        <v/>
      </c>
      <c r="K34" s="215" t="str">
        <f>IF($A34="","", SUMIF(apc[Discounts, memberships &amp; pre-payment agreements], $A34, apc[Amount of APC charged to BHF grant (including VAT if charged) in £]))</f>
        <v/>
      </c>
      <c r="L34" s="215" t="str">
        <f>IF($A34="","", SUMIF(apc[Discounts, memberships &amp; pre-payment agreements], $A34, apc[Amount of APC charged to RCUK OA fund (including VAT if charged) in £]))</f>
        <v/>
      </c>
      <c r="M34" s="220" t="str">
        <f>IF($A34="","", SUMIF(apc[Discounts, memberships &amp; pre-payment agreements], $A34, apc[Amount of APC charged to institutional budgets]))</f>
        <v/>
      </c>
      <c r="N34" s="93" t="str">
        <f t="shared" si="0"/>
        <v/>
      </c>
      <c r="O34" s="93" t="str">
        <f t="shared" si="1"/>
        <v/>
      </c>
      <c r="P34" s="96" t="str">
        <f t="shared" si="2"/>
        <v/>
      </c>
      <c r="Q34" s="215" t="str">
        <f t="shared" si="3"/>
        <v/>
      </c>
      <c r="R34" s="220" t="str">
        <f t="shared" si="4"/>
        <v/>
      </c>
    </row>
    <row r="35" spans="1:18" ht="14.5" x14ac:dyDescent="0.35">
      <c r="A35" s="213" t="str" cm="1">
        <f t="array" ref="A35">IFERROR(INDEX(apc[Discounts, memberships &amp; pre-payment agreements], MATCH(0,IF(ISBLANK(apc[Discounts, memberships &amp; pre-payment agreements]),1, COUNTIF($A$2:A34,apc[Discounts, memberships &amp; pre-payment agreements])), 0)),"")</f>
        <v/>
      </c>
      <c r="B35" s="156"/>
      <c r="C35" s="210"/>
      <c r="D35" s="210"/>
      <c r="E35" s="210"/>
      <c r="F35" s="210"/>
      <c r="G35" s="208" t="str">
        <f>IF($A35="","", COUNTIF(apc[Discounts, memberships &amp; pre-payment agreements], A35))</f>
        <v/>
      </c>
      <c r="H35" s="208" t="str">
        <f>IF($A35="","", SUMIF(apc[Discounts, memberships &amp; pre-payment agreements], $A35, apc[APC paid (£) including VAT if charged]))</f>
        <v/>
      </c>
      <c r="I35" s="208" t="str">
        <f>IF($A35="","", SUMIF(apc[Discounts, memberships &amp; pre-payment agreements], $A35, apc[Amount of APC charged to Wellcome grant (including VAT if charged) in £] ))</f>
        <v/>
      </c>
      <c r="J35" s="96" t="str">
        <f>IF($A35="","", SUMIF(apc[Discounts, memberships &amp; pre-payment agreements], $A35, apc[Amount of APC charged to CRUK grant (including VAT if charged) in £]))</f>
        <v/>
      </c>
      <c r="K35" s="215" t="str">
        <f>IF($A35="","", SUMIF(apc[Discounts, memberships &amp; pre-payment agreements], $A35, apc[Amount of APC charged to BHF grant (including VAT if charged) in £]))</f>
        <v/>
      </c>
      <c r="L35" s="215" t="str">
        <f>IF($A35="","", SUMIF(apc[Discounts, memberships &amp; pre-payment agreements], $A35, apc[Amount of APC charged to RCUK OA fund (including VAT if charged) in £]))</f>
        <v/>
      </c>
      <c r="M35" s="220" t="str">
        <f>IF($A35="","", SUMIF(apc[Discounts, memberships &amp; pre-payment agreements], $A35, apc[Amount of APC charged to institutional budgets]))</f>
        <v/>
      </c>
      <c r="N35" s="93" t="str">
        <f t="shared" si="0"/>
        <v/>
      </c>
      <c r="O35" s="93" t="str">
        <f t="shared" si="1"/>
        <v/>
      </c>
      <c r="P35" s="96" t="str">
        <f t="shared" si="2"/>
        <v/>
      </c>
      <c r="Q35" s="215" t="str">
        <f t="shared" si="3"/>
        <v/>
      </c>
      <c r="R35" s="220" t="str">
        <f t="shared" si="4"/>
        <v/>
      </c>
    </row>
    <row r="36" spans="1:18" ht="14.5" x14ac:dyDescent="0.35">
      <c r="A36" s="213" t="str" cm="1">
        <f t="array" ref="A36">IFERROR(INDEX(apc[Discounts, memberships &amp; pre-payment agreements], MATCH(0,IF(ISBLANK(apc[Discounts, memberships &amp; pre-payment agreements]),1, COUNTIF($A$2:A35,apc[Discounts, memberships &amp; pre-payment agreements])), 0)),"")</f>
        <v/>
      </c>
      <c r="B36" s="156"/>
      <c r="C36" s="210"/>
      <c r="D36" s="210"/>
      <c r="E36" s="210"/>
      <c r="F36" s="210"/>
      <c r="G36" s="208" t="str">
        <f>IF($A36="","", COUNTIF(apc[Discounts, memberships &amp; pre-payment agreements], A36))</f>
        <v/>
      </c>
      <c r="H36" s="208" t="str">
        <f>IF($A36="","", SUMIF(apc[Discounts, memberships &amp; pre-payment agreements], $A36, apc[APC paid (£) including VAT if charged]))</f>
        <v/>
      </c>
      <c r="I36" s="208" t="str">
        <f>IF($A36="","", SUMIF(apc[Discounts, memberships &amp; pre-payment agreements], $A36, apc[Amount of APC charged to Wellcome grant (including VAT if charged) in £] ))</f>
        <v/>
      </c>
      <c r="J36" s="96" t="str">
        <f>IF($A36="","", SUMIF(apc[Discounts, memberships &amp; pre-payment agreements], $A36, apc[Amount of APC charged to CRUK grant (including VAT if charged) in £]))</f>
        <v/>
      </c>
      <c r="K36" s="215" t="str">
        <f>IF($A36="","", SUMIF(apc[Discounts, memberships &amp; pre-payment agreements], $A36, apc[Amount of APC charged to BHF grant (including VAT if charged) in £]))</f>
        <v/>
      </c>
      <c r="L36" s="215" t="str">
        <f>IF($A36="","", SUMIF(apc[Discounts, memberships &amp; pre-payment agreements], $A36, apc[Amount of APC charged to RCUK OA fund (including VAT if charged) in £]))</f>
        <v/>
      </c>
      <c r="M36" s="220" t="str">
        <f>IF($A36="","", SUMIF(apc[Discounts, memberships &amp; pre-payment agreements], $A36, apc[Amount of APC charged to institutional budgets]))</f>
        <v/>
      </c>
      <c r="N36" s="93" t="str">
        <f t="shared" si="0"/>
        <v/>
      </c>
      <c r="O36" s="93" t="str">
        <f t="shared" si="1"/>
        <v/>
      </c>
      <c r="P36" s="96" t="str">
        <f t="shared" si="2"/>
        <v/>
      </c>
      <c r="Q36" s="215" t="str">
        <f t="shared" si="3"/>
        <v/>
      </c>
      <c r="R36" s="220" t="str">
        <f t="shared" si="4"/>
        <v/>
      </c>
    </row>
    <row r="37" spans="1:18" ht="14.5" x14ac:dyDescent="0.35">
      <c r="A37" s="213" t="str" cm="1">
        <f t="array" ref="A37">IFERROR(INDEX(apc[Discounts, memberships &amp; pre-payment agreements], MATCH(0,IF(ISBLANK(apc[Discounts, memberships &amp; pre-payment agreements]),1, COUNTIF($A$2:A36,apc[Discounts, memberships &amp; pre-payment agreements])), 0)),"")</f>
        <v/>
      </c>
      <c r="B37" s="156"/>
      <c r="C37" s="210"/>
      <c r="D37" s="210"/>
      <c r="E37" s="210"/>
      <c r="F37" s="210"/>
      <c r="G37" s="208" t="str">
        <f>IF($A37="","", COUNTIF(apc[Discounts, memberships &amp; pre-payment agreements], A37))</f>
        <v/>
      </c>
      <c r="H37" s="208" t="str">
        <f>IF($A37="","", SUMIF(apc[Discounts, memberships &amp; pre-payment agreements], $A37, apc[APC paid (£) including VAT if charged]))</f>
        <v/>
      </c>
      <c r="I37" s="208" t="str">
        <f>IF($A37="","", SUMIF(apc[Discounts, memberships &amp; pre-payment agreements], $A37, apc[Amount of APC charged to Wellcome grant (including VAT if charged) in £] ))</f>
        <v/>
      </c>
      <c r="J37" s="96" t="str">
        <f>IF($A37="","", SUMIF(apc[Discounts, memberships &amp; pre-payment agreements], $A37, apc[Amount of APC charged to CRUK grant (including VAT if charged) in £]))</f>
        <v/>
      </c>
      <c r="K37" s="215" t="str">
        <f>IF($A37="","", SUMIF(apc[Discounts, memberships &amp; pre-payment agreements], $A37, apc[Amount of APC charged to BHF grant (including VAT if charged) in £]))</f>
        <v/>
      </c>
      <c r="L37" s="215" t="str">
        <f>IF($A37="","", SUMIF(apc[Discounts, memberships &amp; pre-payment agreements], $A37, apc[Amount of APC charged to RCUK OA fund (including VAT if charged) in £]))</f>
        <v/>
      </c>
      <c r="M37" s="220" t="str">
        <f>IF($A37="","", SUMIF(apc[Discounts, memberships &amp; pre-payment agreements], $A37, apc[Amount of APC charged to institutional budgets]))</f>
        <v/>
      </c>
      <c r="N37" s="93" t="str">
        <f t="shared" si="0"/>
        <v/>
      </c>
      <c r="O37" s="93" t="str">
        <f t="shared" si="1"/>
        <v/>
      </c>
      <c r="P37" s="96" t="str">
        <f t="shared" si="2"/>
        <v/>
      </c>
      <c r="Q37" s="215" t="str">
        <f t="shared" si="3"/>
        <v/>
      </c>
      <c r="R37" s="220" t="str">
        <f t="shared" si="4"/>
        <v/>
      </c>
    </row>
    <row r="38" spans="1:18" ht="14.5" x14ac:dyDescent="0.35">
      <c r="A38" s="213" t="str" cm="1">
        <f t="array" ref="A38">IFERROR(INDEX(apc[Discounts, memberships &amp; pre-payment agreements], MATCH(0,IF(ISBLANK(apc[Discounts, memberships &amp; pre-payment agreements]),1, COUNTIF($A$2:A37,apc[Discounts, memberships &amp; pre-payment agreements])), 0)),"")</f>
        <v/>
      </c>
      <c r="B38" s="156"/>
      <c r="C38" s="210"/>
      <c r="D38" s="210"/>
      <c r="E38" s="210"/>
      <c r="F38" s="210"/>
      <c r="G38" s="208" t="str">
        <f>IF($A38="","", COUNTIF(apc[Discounts, memberships &amp; pre-payment agreements], A38))</f>
        <v/>
      </c>
      <c r="H38" s="208" t="str">
        <f>IF($A38="","", SUMIF(apc[Discounts, memberships &amp; pre-payment agreements], $A38, apc[APC paid (£) including VAT if charged]))</f>
        <v/>
      </c>
      <c r="I38" s="208" t="str">
        <f>IF($A38="","", SUMIF(apc[Discounts, memberships &amp; pre-payment agreements], $A38, apc[Amount of APC charged to Wellcome grant (including VAT if charged) in £] ))</f>
        <v/>
      </c>
      <c r="J38" s="96" t="str">
        <f>IF($A38="","", SUMIF(apc[Discounts, memberships &amp; pre-payment agreements], $A38, apc[Amount of APC charged to CRUK grant (including VAT if charged) in £]))</f>
        <v/>
      </c>
      <c r="K38" s="215" t="str">
        <f>IF($A38="","", SUMIF(apc[Discounts, memberships &amp; pre-payment agreements], $A38, apc[Amount of APC charged to BHF grant (including VAT if charged) in £]))</f>
        <v/>
      </c>
      <c r="L38" s="215" t="str">
        <f>IF($A38="","", SUMIF(apc[Discounts, memberships &amp; pre-payment agreements], $A38, apc[Amount of APC charged to RCUK OA fund (including VAT if charged) in £]))</f>
        <v/>
      </c>
      <c r="M38" s="220" t="str">
        <f>IF($A38="","", SUMIF(apc[Discounts, memberships &amp; pre-payment agreements], $A38, apc[Amount of APC charged to institutional budgets]))</f>
        <v/>
      </c>
      <c r="N38" s="93" t="str">
        <f t="shared" si="0"/>
        <v/>
      </c>
      <c r="O38" s="93" t="str">
        <f t="shared" si="1"/>
        <v/>
      </c>
      <c r="P38" s="96" t="str">
        <f t="shared" si="2"/>
        <v/>
      </c>
      <c r="Q38" s="215" t="str">
        <f t="shared" si="3"/>
        <v/>
      </c>
      <c r="R38" s="220" t="str">
        <f t="shared" si="4"/>
        <v/>
      </c>
    </row>
    <row r="39" spans="1:18" ht="14.5" x14ac:dyDescent="0.35">
      <c r="A39" s="213" t="str" cm="1">
        <f t="array" ref="A39">IFERROR(INDEX(apc[Discounts, memberships &amp; pre-payment agreements], MATCH(0,IF(ISBLANK(apc[Discounts, memberships &amp; pre-payment agreements]),1, COUNTIF($A$2:A38,apc[Discounts, memberships &amp; pre-payment agreements])), 0)),"")</f>
        <v/>
      </c>
      <c r="B39" s="156"/>
      <c r="C39" s="210"/>
      <c r="D39" s="210"/>
      <c r="E39" s="210"/>
      <c r="F39" s="210"/>
      <c r="G39" s="208" t="str">
        <f>IF($A39="","", COUNTIF(apc[Discounts, memberships &amp; pre-payment agreements], A39))</f>
        <v/>
      </c>
      <c r="H39" s="208" t="str">
        <f>IF($A39="","", SUMIF(apc[Discounts, memberships &amp; pre-payment agreements], $A39, apc[APC paid (£) including VAT if charged]))</f>
        <v/>
      </c>
      <c r="I39" s="208" t="str">
        <f>IF($A39="","", SUMIF(apc[Discounts, memberships &amp; pre-payment agreements], $A39, apc[Amount of APC charged to Wellcome grant (including VAT if charged) in £] ))</f>
        <v/>
      </c>
      <c r="J39" s="96" t="str">
        <f>IF($A39="","", SUMIF(apc[Discounts, memberships &amp; pre-payment agreements], $A39, apc[Amount of APC charged to CRUK grant (including VAT if charged) in £]))</f>
        <v/>
      </c>
      <c r="K39" s="215" t="str">
        <f>IF($A39="","", SUMIF(apc[Discounts, memberships &amp; pre-payment agreements], $A39, apc[Amount of APC charged to BHF grant (including VAT if charged) in £]))</f>
        <v/>
      </c>
      <c r="L39" s="215" t="str">
        <f>IF($A39="","", SUMIF(apc[Discounts, memberships &amp; pre-payment agreements], $A39, apc[Amount of APC charged to RCUK OA fund (including VAT if charged) in £]))</f>
        <v/>
      </c>
      <c r="M39" s="220" t="str">
        <f>IF($A39="","", SUMIF(apc[Discounts, memberships &amp; pre-payment agreements], $A39, apc[Amount of APC charged to institutional budgets]))</f>
        <v/>
      </c>
      <c r="N39" s="93" t="str">
        <f t="shared" si="0"/>
        <v/>
      </c>
      <c r="O39" s="93" t="str">
        <f t="shared" si="1"/>
        <v/>
      </c>
      <c r="P39" s="96" t="str">
        <f t="shared" si="2"/>
        <v/>
      </c>
      <c r="Q39" s="215" t="str">
        <f t="shared" si="3"/>
        <v/>
      </c>
      <c r="R39" s="220" t="str">
        <f t="shared" si="4"/>
        <v/>
      </c>
    </row>
    <row r="40" spans="1:18" ht="14.5" x14ac:dyDescent="0.35">
      <c r="A40" s="213" t="str" cm="1">
        <f t="array" ref="A40">IFERROR(INDEX(apc[Discounts, memberships &amp; pre-payment agreements], MATCH(0,IF(ISBLANK(apc[Discounts, memberships &amp; pre-payment agreements]),1, COUNTIF($A$2:A39,apc[Discounts, memberships &amp; pre-payment agreements])), 0)),"")</f>
        <v/>
      </c>
      <c r="B40" s="156"/>
      <c r="C40" s="210"/>
      <c r="D40" s="210"/>
      <c r="E40" s="210"/>
      <c r="F40" s="210"/>
      <c r="G40" s="208" t="str">
        <f>IF($A40="","", COUNTIF(apc[Discounts, memberships &amp; pre-payment agreements], A40))</f>
        <v/>
      </c>
      <c r="H40" s="208" t="str">
        <f>IF($A40="","", SUMIF(apc[Discounts, memberships &amp; pre-payment agreements], $A40, apc[APC paid (£) including VAT if charged]))</f>
        <v/>
      </c>
      <c r="I40" s="208" t="str">
        <f>IF($A40="","", SUMIF(apc[Discounts, memberships &amp; pre-payment agreements], $A40, apc[Amount of APC charged to Wellcome grant (including VAT if charged) in £] ))</f>
        <v/>
      </c>
      <c r="J40" s="96" t="str">
        <f>IF($A40="","", SUMIF(apc[Discounts, memberships &amp; pre-payment agreements], $A40, apc[Amount of APC charged to CRUK grant (including VAT if charged) in £]))</f>
        <v/>
      </c>
      <c r="K40" s="215" t="str">
        <f>IF($A40="","", SUMIF(apc[Discounts, memberships &amp; pre-payment agreements], $A40, apc[Amount of APC charged to BHF grant (including VAT if charged) in £]))</f>
        <v/>
      </c>
      <c r="L40" s="215" t="str">
        <f>IF($A40="","", SUMIF(apc[Discounts, memberships &amp; pre-payment agreements], $A40, apc[Amount of APC charged to RCUK OA fund (including VAT if charged) in £]))</f>
        <v/>
      </c>
      <c r="M40" s="220" t="str">
        <f>IF($A40="","", SUMIF(apc[Discounts, memberships &amp; pre-payment agreements], $A40, apc[Amount of APC charged to institutional budgets]))</f>
        <v/>
      </c>
      <c r="N40" s="93" t="str">
        <f t="shared" si="0"/>
        <v/>
      </c>
      <c r="O40" s="93" t="str">
        <f t="shared" si="1"/>
        <v/>
      </c>
      <c r="P40" s="96" t="str">
        <f t="shared" si="2"/>
        <v/>
      </c>
      <c r="Q40" s="215" t="str">
        <f t="shared" si="3"/>
        <v/>
      </c>
      <c r="R40" s="220" t="str">
        <f t="shared" si="4"/>
        <v/>
      </c>
    </row>
    <row r="41" spans="1:18" ht="14.5" x14ac:dyDescent="0.35">
      <c r="A41" s="213" t="str" cm="1">
        <f t="array" ref="A41">IFERROR(INDEX(apc[Discounts, memberships &amp; pre-payment agreements], MATCH(0,IF(ISBLANK(apc[Discounts, memberships &amp; pre-payment agreements]),1, COUNTIF($A$2:A40,apc[Discounts, memberships &amp; pre-payment agreements])), 0)),"")</f>
        <v/>
      </c>
      <c r="B41" s="156"/>
      <c r="C41" s="210"/>
      <c r="D41" s="210"/>
      <c r="E41" s="210"/>
      <c r="F41" s="210"/>
      <c r="G41" s="208" t="str">
        <f>IF($A41="","", COUNTIF(apc[Discounts, memberships &amp; pre-payment agreements], A41))</f>
        <v/>
      </c>
      <c r="H41" s="208" t="str">
        <f>IF($A41="","", SUMIF(apc[Discounts, memberships &amp; pre-payment agreements], $A41, apc[APC paid (£) including VAT if charged]))</f>
        <v/>
      </c>
      <c r="I41" s="208" t="str">
        <f>IF($A41="","", SUMIF(apc[Discounts, memberships &amp; pre-payment agreements], $A41, apc[Amount of APC charged to Wellcome grant (including VAT if charged) in £] ))</f>
        <v/>
      </c>
      <c r="J41" s="96" t="str">
        <f>IF($A41="","", SUMIF(apc[Discounts, memberships &amp; pre-payment agreements], $A41, apc[Amount of APC charged to CRUK grant (including VAT if charged) in £]))</f>
        <v/>
      </c>
      <c r="K41" s="215" t="str">
        <f>IF($A41="","", SUMIF(apc[Discounts, memberships &amp; pre-payment agreements], $A41, apc[Amount of APC charged to BHF grant (including VAT if charged) in £]))</f>
        <v/>
      </c>
      <c r="L41" s="215" t="str">
        <f>IF($A41="","", SUMIF(apc[Discounts, memberships &amp; pre-payment agreements], $A41, apc[Amount of APC charged to RCUK OA fund (including VAT if charged) in £]))</f>
        <v/>
      </c>
      <c r="M41" s="220" t="str">
        <f>IF($A41="","", SUMIF(apc[Discounts, memberships &amp; pre-payment agreements], $A41, apc[Amount of APC charged to institutional budgets]))</f>
        <v/>
      </c>
      <c r="N41" s="93" t="str">
        <f t="shared" si="0"/>
        <v/>
      </c>
      <c r="O41" s="93" t="str">
        <f t="shared" si="1"/>
        <v/>
      </c>
      <c r="P41" s="96" t="str">
        <f t="shared" si="2"/>
        <v/>
      </c>
      <c r="Q41" s="215" t="str">
        <f t="shared" si="3"/>
        <v/>
      </c>
      <c r="R41" s="220" t="str">
        <f t="shared" si="4"/>
        <v/>
      </c>
    </row>
    <row r="42" spans="1:18" ht="14.5" x14ac:dyDescent="0.35">
      <c r="A42" s="213" t="str" cm="1">
        <f t="array" ref="A42">IFERROR(INDEX(apc[Discounts, memberships &amp; pre-payment agreements], MATCH(0,IF(ISBLANK(apc[Discounts, memberships &amp; pre-payment agreements]),1, COUNTIF($A$2:A41,apc[Discounts, memberships &amp; pre-payment agreements])), 0)),"")</f>
        <v/>
      </c>
      <c r="B42" s="156"/>
      <c r="C42" s="210"/>
      <c r="D42" s="210"/>
      <c r="E42" s="210"/>
      <c r="F42" s="210"/>
      <c r="G42" s="208" t="str">
        <f>IF($A42="","", COUNTIF(apc[Discounts, memberships &amp; pre-payment agreements], A42))</f>
        <v/>
      </c>
      <c r="H42" s="208" t="str">
        <f>IF($A42="","", SUMIF(apc[Discounts, memberships &amp; pre-payment agreements], $A42, apc[APC paid (£) including VAT if charged]))</f>
        <v/>
      </c>
      <c r="I42" s="208" t="str">
        <f>IF($A42="","", SUMIF(apc[Discounts, memberships &amp; pre-payment agreements], $A42, apc[Amount of APC charged to Wellcome grant (including VAT if charged) in £] ))</f>
        <v/>
      </c>
      <c r="J42" s="96" t="str">
        <f>IF($A42="","", SUMIF(apc[Discounts, memberships &amp; pre-payment agreements], $A42, apc[Amount of APC charged to CRUK grant (including VAT if charged) in £]))</f>
        <v/>
      </c>
      <c r="K42" s="215" t="str">
        <f>IF($A42="","", SUMIF(apc[Discounts, memberships &amp; pre-payment agreements], $A42, apc[Amount of APC charged to BHF grant (including VAT if charged) in £]))</f>
        <v/>
      </c>
      <c r="L42" s="215" t="str">
        <f>IF($A42="","", SUMIF(apc[Discounts, memberships &amp; pre-payment agreements], $A42, apc[Amount of APC charged to RCUK OA fund (including VAT if charged) in £]))</f>
        <v/>
      </c>
      <c r="M42" s="220" t="str">
        <f>IF($A42="","", SUMIF(apc[Discounts, memberships &amp; pre-payment agreements], $A42, apc[Amount of APC charged to institutional budgets]))</f>
        <v/>
      </c>
      <c r="N42" s="93" t="str">
        <f t="shared" si="0"/>
        <v/>
      </c>
      <c r="O42" s="93" t="str">
        <f t="shared" si="1"/>
        <v/>
      </c>
      <c r="P42" s="96" t="str">
        <f t="shared" si="2"/>
        <v/>
      </c>
      <c r="Q42" s="215" t="str">
        <f t="shared" si="3"/>
        <v/>
      </c>
      <c r="R42" s="220" t="str">
        <f t="shared" si="4"/>
        <v/>
      </c>
    </row>
    <row r="43" spans="1:18" ht="14.5" x14ac:dyDescent="0.35">
      <c r="A43" s="213" t="str" cm="1">
        <f t="array" ref="A43">IFERROR(INDEX(apc[Discounts, memberships &amp; pre-payment agreements], MATCH(0,IF(ISBLANK(apc[Discounts, memberships &amp; pre-payment agreements]),1, COUNTIF($A$2:A42,apc[Discounts, memberships &amp; pre-payment agreements])), 0)),"")</f>
        <v/>
      </c>
      <c r="B43" s="156"/>
      <c r="C43" s="210"/>
      <c r="D43" s="210"/>
      <c r="E43" s="210"/>
      <c r="F43" s="210"/>
      <c r="G43" s="208" t="str">
        <f>IF($A43="","", COUNTIF(apc[Discounts, memberships &amp; pre-payment agreements], A43))</f>
        <v/>
      </c>
      <c r="H43" s="208" t="str">
        <f>IF($A43="","", SUMIF(apc[Discounts, memberships &amp; pre-payment agreements], $A43, apc[APC paid (£) including VAT if charged]))</f>
        <v/>
      </c>
      <c r="I43" s="208" t="str">
        <f>IF($A43="","", SUMIF(apc[Discounts, memberships &amp; pre-payment agreements], $A43, apc[Amount of APC charged to Wellcome grant (including VAT if charged) in £] ))</f>
        <v/>
      </c>
      <c r="J43" s="96" t="str">
        <f>IF($A43="","", SUMIF(apc[Discounts, memberships &amp; pre-payment agreements], $A43, apc[Amount of APC charged to CRUK grant (including VAT if charged) in £]))</f>
        <v/>
      </c>
      <c r="K43" s="215" t="str">
        <f>IF($A43="","", SUMIF(apc[Discounts, memberships &amp; pre-payment agreements], $A43, apc[Amount of APC charged to BHF grant (including VAT if charged) in £]))</f>
        <v/>
      </c>
      <c r="L43" s="215" t="str">
        <f>IF($A43="","", SUMIF(apc[Discounts, memberships &amp; pre-payment agreements], $A43, apc[Amount of APC charged to RCUK OA fund (including VAT if charged) in £]))</f>
        <v/>
      </c>
      <c r="M43" s="220" t="str">
        <f>IF($A43="","", SUMIF(apc[Discounts, memberships &amp; pre-payment agreements], $A43, apc[Amount of APC charged to institutional budgets]))</f>
        <v/>
      </c>
      <c r="N43" s="93" t="str">
        <f t="shared" si="0"/>
        <v/>
      </c>
      <c r="O43" s="93" t="str">
        <f t="shared" si="1"/>
        <v/>
      </c>
      <c r="P43" s="96" t="str">
        <f t="shared" si="2"/>
        <v/>
      </c>
      <c r="Q43" s="215" t="str">
        <f t="shared" si="3"/>
        <v/>
      </c>
      <c r="R43" s="220" t="str">
        <f t="shared" si="4"/>
        <v/>
      </c>
    </row>
    <row r="44" spans="1:18" ht="14.5" x14ac:dyDescent="0.35">
      <c r="A44" s="213" t="str" cm="1">
        <f t="array" ref="A44">IFERROR(INDEX(apc[Discounts, memberships &amp; pre-payment agreements], MATCH(0,IF(ISBLANK(apc[Discounts, memberships &amp; pre-payment agreements]),1, COUNTIF($A$2:A43,apc[Discounts, memberships &amp; pre-payment agreements])), 0)),"")</f>
        <v/>
      </c>
      <c r="B44" s="156"/>
      <c r="C44" s="210"/>
      <c r="D44" s="210"/>
      <c r="E44" s="210"/>
      <c r="F44" s="210"/>
      <c r="G44" s="208" t="str">
        <f>IF($A44="","", COUNTIF(apc[Discounts, memberships &amp; pre-payment agreements], A44))</f>
        <v/>
      </c>
      <c r="H44" s="208" t="str">
        <f>IF($A44="","", SUMIF(apc[Discounts, memberships &amp; pre-payment agreements], $A44, apc[APC paid (£) including VAT if charged]))</f>
        <v/>
      </c>
      <c r="I44" s="208" t="str">
        <f>IF($A44="","", SUMIF(apc[Discounts, memberships &amp; pre-payment agreements], $A44, apc[Amount of APC charged to Wellcome grant (including VAT if charged) in £] ))</f>
        <v/>
      </c>
      <c r="J44" s="96" t="str">
        <f>IF($A44="","", SUMIF(apc[Discounts, memberships &amp; pre-payment agreements], $A44, apc[Amount of APC charged to CRUK grant (including VAT if charged) in £]))</f>
        <v/>
      </c>
      <c r="K44" s="215" t="str">
        <f>IF($A44="","", SUMIF(apc[Discounts, memberships &amp; pre-payment agreements], $A44, apc[Amount of APC charged to BHF grant (including VAT if charged) in £]))</f>
        <v/>
      </c>
      <c r="L44" s="215" t="str">
        <f>IF($A44="","", SUMIF(apc[Discounts, memberships &amp; pre-payment agreements], $A44, apc[Amount of APC charged to RCUK OA fund (including VAT if charged) in £]))</f>
        <v/>
      </c>
      <c r="M44" s="220" t="str">
        <f>IF($A44="","", SUMIF(apc[Discounts, memberships &amp; pre-payment agreements], $A44, apc[Amount of APC charged to institutional budgets]))</f>
        <v/>
      </c>
      <c r="N44" s="93" t="str">
        <f t="shared" si="0"/>
        <v/>
      </c>
      <c r="O44" s="93" t="str">
        <f t="shared" si="1"/>
        <v/>
      </c>
      <c r="P44" s="96" t="str">
        <f t="shared" si="2"/>
        <v/>
      </c>
      <c r="Q44" s="215" t="str">
        <f t="shared" si="3"/>
        <v/>
      </c>
      <c r="R44" s="220" t="str">
        <f t="shared" si="4"/>
        <v/>
      </c>
    </row>
    <row r="45" spans="1:18" ht="14.5" x14ac:dyDescent="0.35">
      <c r="A45" s="213" t="str" cm="1">
        <f t="array" ref="A45">IFERROR(INDEX(apc[Discounts, memberships &amp; pre-payment agreements], MATCH(0,IF(ISBLANK(apc[Discounts, memberships &amp; pre-payment agreements]),1, COUNTIF($A$2:A44,apc[Discounts, memberships &amp; pre-payment agreements])), 0)),"")</f>
        <v/>
      </c>
      <c r="B45" s="156"/>
      <c r="C45" s="210"/>
      <c r="D45" s="210"/>
      <c r="E45" s="210"/>
      <c r="F45" s="210"/>
      <c r="G45" s="208" t="str">
        <f>IF($A45="","", COUNTIF(apc[Discounts, memberships &amp; pre-payment agreements], A45))</f>
        <v/>
      </c>
      <c r="H45" s="208" t="str">
        <f>IF($A45="","", SUMIF(apc[Discounts, memberships &amp; pre-payment agreements], $A45, apc[APC paid (£) including VAT if charged]))</f>
        <v/>
      </c>
      <c r="I45" s="208" t="str">
        <f>IF($A45="","", SUMIF(apc[Discounts, memberships &amp; pre-payment agreements], $A45, apc[Amount of APC charged to Wellcome grant (including VAT if charged) in £] ))</f>
        <v/>
      </c>
      <c r="J45" s="96" t="str">
        <f>IF($A45="","", SUMIF(apc[Discounts, memberships &amp; pre-payment agreements], $A45, apc[Amount of APC charged to CRUK grant (including VAT if charged) in £]))</f>
        <v/>
      </c>
      <c r="K45" s="215" t="str">
        <f>IF($A45="","", SUMIF(apc[Discounts, memberships &amp; pre-payment agreements], $A45, apc[Amount of APC charged to BHF grant (including VAT if charged) in £]))</f>
        <v/>
      </c>
      <c r="L45" s="215" t="str">
        <f>IF($A45="","", SUMIF(apc[Discounts, memberships &amp; pre-payment agreements], $A45, apc[Amount of APC charged to RCUK OA fund (including VAT if charged) in £]))</f>
        <v/>
      </c>
      <c r="M45" s="220" t="str">
        <f>IF($A45="","", SUMIF(apc[Discounts, memberships &amp; pre-payment agreements], $A45, apc[Amount of APC charged to institutional budgets]))</f>
        <v/>
      </c>
      <c r="N45" s="93" t="str">
        <f t="shared" si="0"/>
        <v/>
      </c>
      <c r="O45" s="93" t="str">
        <f t="shared" si="1"/>
        <v/>
      </c>
      <c r="P45" s="96" t="str">
        <f t="shared" si="2"/>
        <v/>
      </c>
      <c r="Q45" s="215" t="str">
        <f t="shared" si="3"/>
        <v/>
      </c>
      <c r="R45" s="220" t="str">
        <f t="shared" si="4"/>
        <v/>
      </c>
    </row>
    <row r="46" spans="1:18" ht="14.5" x14ac:dyDescent="0.35">
      <c r="A46" s="213" t="str" cm="1">
        <f t="array" ref="A46">IFERROR(INDEX(apc[Discounts, memberships &amp; pre-payment agreements], MATCH(0,IF(ISBLANK(apc[Discounts, memberships &amp; pre-payment agreements]),1, COUNTIF($A$2:A45,apc[Discounts, memberships &amp; pre-payment agreements])), 0)),"")</f>
        <v/>
      </c>
      <c r="B46" s="156"/>
      <c r="C46" s="210"/>
      <c r="D46" s="210"/>
      <c r="E46" s="210"/>
      <c r="F46" s="210"/>
      <c r="G46" s="208" t="str">
        <f>IF($A46="","", COUNTIF(apc[Discounts, memberships &amp; pre-payment agreements], A46))</f>
        <v/>
      </c>
      <c r="H46" s="208" t="str">
        <f>IF($A46="","", SUMIF(apc[Discounts, memberships &amp; pre-payment agreements], $A46, apc[APC paid (£) including VAT if charged]))</f>
        <v/>
      </c>
      <c r="I46" s="208" t="str">
        <f>IF($A46="","", SUMIF(apc[Discounts, memberships &amp; pre-payment agreements], $A46, apc[Amount of APC charged to Wellcome grant (including VAT if charged) in £] ))</f>
        <v/>
      </c>
      <c r="J46" s="96" t="str">
        <f>IF($A46="","", SUMIF(apc[Discounts, memberships &amp; pre-payment agreements], $A46, apc[Amount of APC charged to CRUK grant (including VAT if charged) in £]))</f>
        <v/>
      </c>
      <c r="K46" s="215" t="str">
        <f>IF($A46="","", SUMIF(apc[Discounts, memberships &amp; pre-payment agreements], $A46, apc[Amount of APC charged to BHF grant (including VAT if charged) in £]))</f>
        <v/>
      </c>
      <c r="L46" s="215" t="str">
        <f>IF($A46="","", SUMIF(apc[Discounts, memberships &amp; pre-payment agreements], $A46, apc[Amount of APC charged to RCUK OA fund (including VAT if charged) in £]))</f>
        <v/>
      </c>
      <c r="M46" s="220" t="str">
        <f>IF($A46="","", SUMIF(apc[Discounts, memberships &amp; pre-payment agreements], $A46, apc[Amount of APC charged to institutional budgets]))</f>
        <v/>
      </c>
      <c r="N46" s="93" t="str">
        <f t="shared" si="0"/>
        <v/>
      </c>
      <c r="O46" s="93" t="str">
        <f t="shared" si="1"/>
        <v/>
      </c>
      <c r="P46" s="96" t="str">
        <f t="shared" si="2"/>
        <v/>
      </c>
      <c r="Q46" s="215" t="str">
        <f t="shared" si="3"/>
        <v/>
      </c>
      <c r="R46" s="220" t="str">
        <f t="shared" si="4"/>
        <v/>
      </c>
    </row>
    <row r="47" spans="1:18" ht="14.5" x14ac:dyDescent="0.35">
      <c r="A47" s="213" t="str" cm="1">
        <f t="array" ref="A47">IFERROR(INDEX(apc[Discounts, memberships &amp; pre-payment agreements], MATCH(0,IF(ISBLANK(apc[Discounts, memberships &amp; pre-payment agreements]),1, COUNTIF($A$2:A46,apc[Discounts, memberships &amp; pre-payment agreements])), 0)),"")</f>
        <v/>
      </c>
      <c r="B47" s="156"/>
      <c r="C47" s="210"/>
      <c r="D47" s="210"/>
      <c r="E47" s="210"/>
      <c r="F47" s="210"/>
      <c r="G47" s="208" t="str">
        <f>IF($A47="","", COUNTIF(apc[Discounts, memberships &amp; pre-payment agreements], A47))</f>
        <v/>
      </c>
      <c r="H47" s="208" t="str">
        <f>IF($A47="","", SUMIF(apc[Discounts, memberships &amp; pre-payment agreements], $A47, apc[APC paid (£) including VAT if charged]))</f>
        <v/>
      </c>
      <c r="I47" s="208" t="str">
        <f>IF($A47="","", SUMIF(apc[Discounts, memberships &amp; pre-payment agreements], $A47, apc[Amount of APC charged to Wellcome grant (including VAT if charged) in £] ))</f>
        <v/>
      </c>
      <c r="J47" s="96" t="str">
        <f>IF($A47="","", SUMIF(apc[Discounts, memberships &amp; pre-payment agreements], $A47, apc[Amount of APC charged to CRUK grant (including VAT if charged) in £]))</f>
        <v/>
      </c>
      <c r="K47" s="215" t="str">
        <f>IF($A47="","", SUMIF(apc[Discounts, memberships &amp; pre-payment agreements], $A47, apc[Amount of APC charged to BHF grant (including VAT if charged) in £]))</f>
        <v/>
      </c>
      <c r="L47" s="215" t="str">
        <f>IF($A47="","", SUMIF(apc[Discounts, memberships &amp; pre-payment agreements], $A47, apc[Amount of APC charged to RCUK OA fund (including VAT if charged) in £]))</f>
        <v/>
      </c>
      <c r="M47" s="220" t="str">
        <f>IF($A47="","", SUMIF(apc[Discounts, memberships &amp; pre-payment agreements], $A47, apc[Amount of APC charged to institutional budgets]))</f>
        <v/>
      </c>
      <c r="N47" s="93" t="str">
        <f t="shared" si="0"/>
        <v/>
      </c>
      <c r="O47" s="93" t="str">
        <f t="shared" si="1"/>
        <v/>
      </c>
      <c r="P47" s="96" t="str">
        <f t="shared" si="2"/>
        <v/>
      </c>
      <c r="Q47" s="215" t="str">
        <f t="shared" si="3"/>
        <v/>
      </c>
      <c r="R47" s="220" t="str">
        <f t="shared" si="4"/>
        <v/>
      </c>
    </row>
    <row r="48" spans="1:18" ht="14.5" x14ac:dyDescent="0.35">
      <c r="A48" s="213" t="str" cm="1">
        <f t="array" ref="A48">IFERROR(INDEX(apc[Discounts, memberships &amp; pre-payment agreements], MATCH(0,IF(ISBLANK(apc[Discounts, memberships &amp; pre-payment agreements]),1, COUNTIF($A$2:A47,apc[Discounts, memberships &amp; pre-payment agreements])), 0)),"")</f>
        <v/>
      </c>
      <c r="B48" s="156"/>
      <c r="C48" s="210"/>
      <c r="D48" s="210"/>
      <c r="E48" s="210"/>
      <c r="F48" s="210"/>
      <c r="G48" s="208" t="str">
        <f>IF($A48="","", COUNTIF(apc[Discounts, memberships &amp; pre-payment agreements], A48))</f>
        <v/>
      </c>
      <c r="H48" s="208" t="str">
        <f>IF($A48="","", SUMIF(apc[Discounts, memberships &amp; pre-payment agreements], $A48, apc[APC paid (£) including VAT if charged]))</f>
        <v/>
      </c>
      <c r="I48" s="208" t="str">
        <f>IF($A48="","", SUMIF(apc[Discounts, memberships &amp; pre-payment agreements], $A48, apc[Amount of APC charged to Wellcome grant (including VAT if charged) in £] ))</f>
        <v/>
      </c>
      <c r="J48" s="96" t="str">
        <f>IF($A48="","", SUMIF(apc[Discounts, memberships &amp; pre-payment agreements], $A48, apc[Amount of APC charged to CRUK grant (including VAT if charged) in £]))</f>
        <v/>
      </c>
      <c r="K48" s="215" t="str">
        <f>IF($A48="","", SUMIF(apc[Discounts, memberships &amp; pre-payment agreements], $A48, apc[Amount of APC charged to BHF grant (including VAT if charged) in £]))</f>
        <v/>
      </c>
      <c r="L48" s="215" t="str">
        <f>IF($A48="","", SUMIF(apc[Discounts, memberships &amp; pre-payment agreements], $A48, apc[Amount of APC charged to RCUK OA fund (including VAT if charged) in £]))</f>
        <v/>
      </c>
      <c r="M48" s="220" t="str">
        <f>IF($A48="","", SUMIF(apc[Discounts, memberships &amp; pre-payment agreements], $A48, apc[Amount of APC charged to institutional budgets]))</f>
        <v/>
      </c>
      <c r="N48" s="93" t="str">
        <f t="shared" si="0"/>
        <v/>
      </c>
      <c r="O48" s="93" t="str">
        <f t="shared" si="1"/>
        <v/>
      </c>
      <c r="P48" s="96" t="str">
        <f t="shared" si="2"/>
        <v/>
      </c>
      <c r="Q48" s="215" t="str">
        <f t="shared" si="3"/>
        <v/>
      </c>
      <c r="R48" s="220" t="str">
        <f t="shared" si="4"/>
        <v/>
      </c>
    </row>
    <row r="49" spans="1:18" ht="14.5" x14ac:dyDescent="0.35">
      <c r="A49" s="213" t="str" cm="1">
        <f t="array" ref="A49">IFERROR(INDEX(apc[Discounts, memberships &amp; pre-payment agreements], MATCH(0,IF(ISBLANK(apc[Discounts, memberships &amp; pre-payment agreements]),1, COUNTIF($A$2:A48,apc[Discounts, memberships &amp; pre-payment agreements])), 0)),"")</f>
        <v/>
      </c>
      <c r="B49" s="156"/>
      <c r="C49" s="210"/>
      <c r="D49" s="210"/>
      <c r="E49" s="210"/>
      <c r="F49" s="210"/>
      <c r="G49" s="208" t="str">
        <f>IF($A49="","", COUNTIF(apc[Discounts, memberships &amp; pre-payment agreements], A49))</f>
        <v/>
      </c>
      <c r="H49" s="208" t="str">
        <f>IF($A49="","", SUMIF(apc[Discounts, memberships &amp; pre-payment agreements], $A49, apc[APC paid (£) including VAT if charged]))</f>
        <v/>
      </c>
      <c r="I49" s="208" t="str">
        <f>IF($A49="","", SUMIF(apc[Discounts, memberships &amp; pre-payment agreements], $A49, apc[Amount of APC charged to Wellcome grant (including VAT if charged) in £] ))</f>
        <v/>
      </c>
      <c r="J49" s="96" t="str">
        <f>IF($A49="","", SUMIF(apc[Discounts, memberships &amp; pre-payment agreements], $A49, apc[Amount of APC charged to CRUK grant (including VAT if charged) in £]))</f>
        <v/>
      </c>
      <c r="K49" s="215" t="str">
        <f>IF($A49="","", SUMIF(apc[Discounts, memberships &amp; pre-payment agreements], $A49, apc[Amount of APC charged to BHF grant (including VAT if charged) in £]))</f>
        <v/>
      </c>
      <c r="L49" s="215" t="str">
        <f>IF($A49="","", SUMIF(apc[Discounts, memberships &amp; pre-payment agreements], $A49, apc[Amount of APC charged to RCUK OA fund (including VAT if charged) in £]))</f>
        <v/>
      </c>
      <c r="M49" s="220" t="str">
        <f>IF($A49="","", SUMIF(apc[Discounts, memberships &amp; pre-payment agreements], $A49, apc[Amount of APC charged to institutional budgets]))</f>
        <v/>
      </c>
      <c r="N49" s="93" t="str">
        <f t="shared" si="0"/>
        <v/>
      </c>
      <c r="O49" s="93" t="str">
        <f t="shared" si="1"/>
        <v/>
      </c>
      <c r="P49" s="96" t="str">
        <f t="shared" si="2"/>
        <v/>
      </c>
      <c r="Q49" s="215" t="str">
        <f t="shared" si="3"/>
        <v/>
      </c>
      <c r="R49" s="220" t="str">
        <f t="shared" si="4"/>
        <v/>
      </c>
    </row>
    <row r="50" spans="1:18" ht="14.5" x14ac:dyDescent="0.35">
      <c r="A50" s="214" t="str" cm="1">
        <f t="array" ref="A50">IFERROR(INDEX(apc[Discounts, memberships &amp; pre-payment agreements], MATCH(0,IF(ISBLANK(apc[Discounts, memberships &amp; pre-payment agreements]),1, COUNTIF($A$2:A49,apc[Discounts, memberships &amp; pre-payment agreements])), 0)),"")</f>
        <v/>
      </c>
      <c r="B50" s="218"/>
      <c r="C50" s="219"/>
      <c r="D50" s="219"/>
      <c r="E50" s="219"/>
      <c r="F50" s="219"/>
      <c r="G50" s="237" t="str">
        <f>IF($A50="","", COUNTIF(apc[Discounts, memberships &amp; pre-payment agreements], A50))</f>
        <v/>
      </c>
      <c r="H50" s="237" t="str">
        <f>IF($A50="","", SUMIF(apc[Discounts, memberships &amp; pre-payment agreements], $A50, apc[APC paid (£) including VAT if charged]))</f>
        <v/>
      </c>
      <c r="I50" s="237" t="str">
        <f>IF($A50="","", SUMIF(apc[Discounts, memberships &amp; pre-payment agreements], $A50, apc[Amount of APC charged to Wellcome grant (including VAT if charged) in £] ))</f>
        <v/>
      </c>
      <c r="J50" s="238" t="str">
        <f>IF($A50="","", SUMIF(apc[Discounts, memberships &amp; pre-payment agreements], $A50, apc[Amount of APC charged to CRUK grant (including VAT if charged) in £]))</f>
        <v/>
      </c>
      <c r="K50" s="222" t="str">
        <f>IF($A50="","", SUMIF(apc[Discounts, memberships &amp; pre-payment agreements], $A50, apc[Amount of APC charged to BHF grant (including VAT if charged) in £]))</f>
        <v/>
      </c>
      <c r="L50" s="222" t="str">
        <f>IF($A50="","", SUMIF(apc[Discounts, memberships &amp; pre-payment agreements], $A50, apc[Amount of APC charged to RCUK OA fund (including VAT if charged) in £]))</f>
        <v/>
      </c>
      <c r="M50" s="223" t="str">
        <f>IF($A50="","", SUMIF(apc[Discounts, memberships &amp; pre-payment agreements], $A50, apc[Amount of APC charged to institutional budgets]))</f>
        <v/>
      </c>
      <c r="N50" s="239" t="str">
        <f t="shared" si="0"/>
        <v/>
      </c>
      <c r="O50" s="239" t="str">
        <f t="shared" si="1"/>
        <v/>
      </c>
      <c r="P50" s="238" t="str">
        <f t="shared" si="2"/>
        <v/>
      </c>
      <c r="Q50" s="222" t="str">
        <f t="shared" si="3"/>
        <v/>
      </c>
      <c r="R50" s="223" t="str">
        <f t="shared" si="4"/>
        <v/>
      </c>
    </row>
    <row r="51" spans="1:18" ht="13" x14ac:dyDescent="0.3">
      <c r="A51" s="211"/>
    </row>
    <row r="52" spans="1:18" ht="13" x14ac:dyDescent="0.3">
      <c r="A52" s="95"/>
    </row>
    <row r="53" spans="1:18" ht="13" x14ac:dyDescent="0.3">
      <c r="A53" s="95"/>
    </row>
    <row r="54" spans="1:18" ht="13" x14ac:dyDescent="0.3">
      <c r="A54" s="95"/>
    </row>
    <row r="55" spans="1:18" ht="13" x14ac:dyDescent="0.3">
      <c r="A55" s="95"/>
    </row>
    <row r="56" spans="1:18" ht="13" x14ac:dyDescent="0.3">
      <c r="A56" s="95"/>
    </row>
    <row r="57" spans="1:18" ht="13" x14ac:dyDescent="0.3">
      <c r="A57" s="95"/>
    </row>
    <row r="58" spans="1:18" ht="13" x14ac:dyDescent="0.3">
      <c r="A58" s="95"/>
    </row>
    <row r="59" spans="1:18" ht="13" x14ac:dyDescent="0.3">
      <c r="A59" s="95"/>
    </row>
    <row r="60" spans="1:18" ht="13" x14ac:dyDescent="0.3">
      <c r="A60" s="95"/>
    </row>
    <row r="61" spans="1:18" ht="13" x14ac:dyDescent="0.3">
      <c r="A61" s="95"/>
    </row>
    <row r="62" spans="1:18" ht="13" x14ac:dyDescent="0.3">
      <c r="A62" s="95"/>
    </row>
    <row r="63" spans="1:18" ht="13" x14ac:dyDescent="0.3">
      <c r="A63" s="95"/>
    </row>
    <row r="64" spans="1:18" ht="13" x14ac:dyDescent="0.3">
      <c r="A64" s="95"/>
    </row>
    <row r="65" spans="1:1" ht="13" x14ac:dyDescent="0.3">
      <c r="A65" s="95"/>
    </row>
    <row r="66" spans="1:1" ht="13" x14ac:dyDescent="0.3">
      <c r="A66" s="95"/>
    </row>
    <row r="67" spans="1:1" ht="13" x14ac:dyDescent="0.3">
      <c r="A67" s="95"/>
    </row>
    <row r="68" spans="1:1" ht="13" x14ac:dyDescent="0.3">
      <c r="A68" s="95"/>
    </row>
    <row r="69" spans="1:1" ht="13" x14ac:dyDescent="0.3">
      <c r="A69" s="95"/>
    </row>
    <row r="70" spans="1:1" ht="13" x14ac:dyDescent="0.3">
      <c r="A70" s="95"/>
    </row>
    <row r="71" spans="1:1" ht="13" x14ac:dyDescent="0.3">
      <c r="A71" s="95"/>
    </row>
    <row r="72" spans="1:1" ht="13" x14ac:dyDescent="0.3">
      <c r="A72" s="95"/>
    </row>
    <row r="73" spans="1:1" ht="13" x14ac:dyDescent="0.3">
      <c r="A73" s="95"/>
    </row>
    <row r="74" spans="1:1" ht="13" x14ac:dyDescent="0.3">
      <c r="A74" s="95"/>
    </row>
    <row r="75" spans="1:1" ht="13" x14ac:dyDescent="0.3">
      <c r="A75" s="95"/>
    </row>
    <row r="76" spans="1:1" ht="13" x14ac:dyDescent="0.3">
      <c r="A76" s="95"/>
    </row>
    <row r="77" spans="1:1" ht="13" x14ac:dyDescent="0.3">
      <c r="A77" s="95"/>
    </row>
    <row r="78" spans="1:1" ht="13" x14ac:dyDescent="0.3">
      <c r="A78" s="95"/>
    </row>
    <row r="79" spans="1:1" ht="13" x14ac:dyDescent="0.3">
      <c r="A79" s="95"/>
    </row>
    <row r="80" spans="1:1" ht="13" x14ac:dyDescent="0.3">
      <c r="A80" s="95"/>
    </row>
    <row r="81" spans="1:1" ht="13" x14ac:dyDescent="0.3">
      <c r="A81" s="95"/>
    </row>
    <row r="82" spans="1:1" ht="13" x14ac:dyDescent="0.3">
      <c r="A82" s="95"/>
    </row>
    <row r="83" spans="1:1" ht="13" x14ac:dyDescent="0.3">
      <c r="A83" s="95"/>
    </row>
    <row r="84" spans="1:1" ht="13" x14ac:dyDescent="0.3">
      <c r="A84" s="95"/>
    </row>
    <row r="85" spans="1:1" ht="13" x14ac:dyDescent="0.3">
      <c r="A85" s="95"/>
    </row>
    <row r="86" spans="1:1" ht="13" x14ac:dyDescent="0.3">
      <c r="A86" s="95"/>
    </row>
    <row r="87" spans="1:1" ht="13" x14ac:dyDescent="0.3">
      <c r="A87" s="95"/>
    </row>
    <row r="88" spans="1:1" ht="13" x14ac:dyDescent="0.3">
      <c r="A88" s="95"/>
    </row>
    <row r="89" spans="1:1" ht="13" x14ac:dyDescent="0.3">
      <c r="A89" s="95"/>
    </row>
    <row r="90" spans="1:1" ht="13" x14ac:dyDescent="0.3">
      <c r="A90" s="95"/>
    </row>
    <row r="91" spans="1:1" ht="13" x14ac:dyDescent="0.3">
      <c r="A91" s="95"/>
    </row>
    <row r="92" spans="1:1" ht="13" x14ac:dyDescent="0.3">
      <c r="A92" s="95"/>
    </row>
    <row r="93" spans="1:1" ht="13" x14ac:dyDescent="0.3">
      <c r="A93" s="95"/>
    </row>
    <row r="94" spans="1:1" ht="13" x14ac:dyDescent="0.3">
      <c r="A94" s="95"/>
    </row>
    <row r="95" spans="1:1" ht="13" x14ac:dyDescent="0.3">
      <c r="A95" s="95"/>
    </row>
    <row r="96" spans="1:1" ht="13" x14ac:dyDescent="0.3">
      <c r="A96" s="95"/>
    </row>
    <row r="97" spans="1:1" ht="13" x14ac:dyDescent="0.3">
      <c r="A97" s="95"/>
    </row>
    <row r="98" spans="1:1" ht="13" x14ac:dyDescent="0.3">
      <c r="A98" s="95"/>
    </row>
    <row r="99" spans="1:1" ht="13" x14ac:dyDescent="0.3">
      <c r="A99" s="95"/>
    </row>
    <row r="100" spans="1:1" ht="13" x14ac:dyDescent="0.3">
      <c r="A100" s="95"/>
    </row>
    <row r="101" spans="1:1" ht="13" x14ac:dyDescent="0.3">
      <c r="A101" s="95"/>
    </row>
    <row r="102" spans="1:1" ht="13" x14ac:dyDescent="0.3">
      <c r="A102" s="95"/>
    </row>
    <row r="103" spans="1:1" ht="13" x14ac:dyDescent="0.3">
      <c r="A103" s="95"/>
    </row>
    <row r="104" spans="1:1" ht="13" x14ac:dyDescent="0.3">
      <c r="A104" s="95"/>
    </row>
    <row r="105" spans="1:1" ht="13" x14ac:dyDescent="0.3">
      <c r="A105" s="95"/>
    </row>
    <row r="106" spans="1:1" ht="13" x14ac:dyDescent="0.3">
      <c r="A106" s="95"/>
    </row>
    <row r="107" spans="1:1" ht="13" x14ac:dyDescent="0.3">
      <c r="A107" s="95"/>
    </row>
    <row r="108" spans="1:1" ht="13" x14ac:dyDescent="0.3">
      <c r="A108" s="95"/>
    </row>
    <row r="109" spans="1:1" ht="13" x14ac:dyDescent="0.3">
      <c r="A109" s="95"/>
    </row>
    <row r="110" spans="1:1" ht="13" x14ac:dyDescent="0.3">
      <c r="A110" s="95"/>
    </row>
    <row r="111" spans="1:1" ht="13" x14ac:dyDescent="0.3">
      <c r="A111" s="95"/>
    </row>
    <row r="112" spans="1:1" ht="13" x14ac:dyDescent="0.3">
      <c r="A112" s="95"/>
    </row>
    <row r="113" spans="1:1" ht="13" x14ac:dyDescent="0.3">
      <c r="A113" s="95"/>
    </row>
    <row r="114" spans="1:1" ht="13" x14ac:dyDescent="0.3">
      <c r="A114" s="95"/>
    </row>
    <row r="115" spans="1:1" ht="13" x14ac:dyDescent="0.3">
      <c r="A115" s="95"/>
    </row>
    <row r="116" spans="1:1" ht="13" x14ac:dyDescent="0.3">
      <c r="A116" s="95"/>
    </row>
    <row r="117" spans="1:1" ht="13" x14ac:dyDescent="0.3">
      <c r="A117" s="95"/>
    </row>
    <row r="118" spans="1:1" ht="13" x14ac:dyDescent="0.3">
      <c r="A118" s="95"/>
    </row>
    <row r="119" spans="1:1" ht="13" x14ac:dyDescent="0.3">
      <c r="A119" s="95"/>
    </row>
    <row r="120" spans="1:1" ht="13" x14ac:dyDescent="0.3">
      <c r="A120" s="95"/>
    </row>
    <row r="121" spans="1:1" ht="13" x14ac:dyDescent="0.3">
      <c r="A121" s="95"/>
    </row>
    <row r="122" spans="1:1" ht="13" x14ac:dyDescent="0.3">
      <c r="A122" s="95"/>
    </row>
    <row r="123" spans="1:1" ht="13" x14ac:dyDescent="0.3">
      <c r="A123" s="95"/>
    </row>
    <row r="124" spans="1:1" ht="13" x14ac:dyDescent="0.3">
      <c r="A124" s="95"/>
    </row>
    <row r="125" spans="1:1" ht="13" x14ac:dyDescent="0.3">
      <c r="A125" s="95"/>
    </row>
    <row r="126" spans="1:1" ht="13" x14ac:dyDescent="0.3">
      <c r="A126" s="95"/>
    </row>
    <row r="127" spans="1:1" ht="13" x14ac:dyDescent="0.3">
      <c r="A127" s="95"/>
    </row>
    <row r="128" spans="1:1" ht="13" x14ac:dyDescent="0.3">
      <c r="A128" s="95"/>
    </row>
    <row r="129" spans="1:1" ht="13" x14ac:dyDescent="0.3">
      <c r="A129" s="95"/>
    </row>
    <row r="130" spans="1:1" ht="13" x14ac:dyDescent="0.3">
      <c r="A130" s="95"/>
    </row>
    <row r="131" spans="1:1" ht="13" x14ac:dyDescent="0.3">
      <c r="A131" s="95"/>
    </row>
    <row r="132" spans="1:1" ht="13" x14ac:dyDescent="0.3">
      <c r="A132" s="95"/>
    </row>
    <row r="133" spans="1:1" ht="13" x14ac:dyDescent="0.3">
      <c r="A133" s="95"/>
    </row>
    <row r="134" spans="1:1" ht="13" x14ac:dyDescent="0.3">
      <c r="A134" s="95"/>
    </row>
    <row r="135" spans="1:1" ht="13" x14ac:dyDescent="0.3">
      <c r="A135" s="95"/>
    </row>
    <row r="136" spans="1:1" ht="13" x14ac:dyDescent="0.3">
      <c r="A136" s="95"/>
    </row>
    <row r="137" spans="1:1" ht="13" x14ac:dyDescent="0.3">
      <c r="A137" s="95"/>
    </row>
    <row r="138" spans="1:1" ht="13" x14ac:dyDescent="0.3">
      <c r="A138" s="95"/>
    </row>
    <row r="139" spans="1:1" ht="13" x14ac:dyDescent="0.3">
      <c r="A139" s="95"/>
    </row>
    <row r="140" spans="1:1" ht="13" x14ac:dyDescent="0.3">
      <c r="A140" s="95"/>
    </row>
    <row r="141" spans="1:1" ht="13" x14ac:dyDescent="0.3">
      <c r="A141" s="95"/>
    </row>
    <row r="142" spans="1:1" ht="13" x14ac:dyDescent="0.3">
      <c r="A142" s="95"/>
    </row>
    <row r="143" spans="1:1" ht="13" x14ac:dyDescent="0.3">
      <c r="A143" s="95"/>
    </row>
    <row r="144" spans="1:1" ht="13" x14ac:dyDescent="0.3">
      <c r="A144" s="95"/>
    </row>
    <row r="145" spans="1:1" ht="13" x14ac:dyDescent="0.3">
      <c r="A145" s="95"/>
    </row>
    <row r="146" spans="1:1" ht="13" x14ac:dyDescent="0.3">
      <c r="A146" s="95"/>
    </row>
    <row r="147" spans="1:1" ht="13" x14ac:dyDescent="0.3">
      <c r="A147" s="95"/>
    </row>
    <row r="148" spans="1:1" ht="13" x14ac:dyDescent="0.3">
      <c r="A148" s="95"/>
    </row>
    <row r="149" spans="1:1" ht="13" x14ac:dyDescent="0.3">
      <c r="A149" s="95"/>
    </row>
    <row r="150" spans="1:1" ht="13" x14ac:dyDescent="0.3">
      <c r="A150" s="95"/>
    </row>
    <row r="151" spans="1:1" ht="13" x14ac:dyDescent="0.3">
      <c r="A151" s="95"/>
    </row>
    <row r="152" spans="1:1" ht="13" x14ac:dyDescent="0.3">
      <c r="A152" s="95"/>
    </row>
    <row r="153" spans="1:1" ht="13" x14ac:dyDescent="0.3">
      <c r="A153" s="95"/>
    </row>
    <row r="154" spans="1:1" ht="13" x14ac:dyDescent="0.3">
      <c r="A154" s="95"/>
    </row>
    <row r="155" spans="1:1" ht="13" x14ac:dyDescent="0.3">
      <c r="A155" s="95"/>
    </row>
    <row r="156" spans="1:1" ht="13" x14ac:dyDescent="0.3">
      <c r="A156" s="95"/>
    </row>
    <row r="157" spans="1:1" ht="13" x14ac:dyDescent="0.3">
      <c r="A157" s="95"/>
    </row>
    <row r="158" spans="1:1" ht="13" x14ac:dyDescent="0.3">
      <c r="A158" s="95"/>
    </row>
    <row r="159" spans="1:1" ht="13" x14ac:dyDescent="0.3">
      <c r="A159" s="95"/>
    </row>
    <row r="160" spans="1:1" ht="13" x14ac:dyDescent="0.3">
      <c r="A160" s="95"/>
    </row>
    <row r="161" spans="1:1" ht="13" x14ac:dyDescent="0.3">
      <c r="A161" s="95"/>
    </row>
    <row r="162" spans="1:1" ht="13" x14ac:dyDescent="0.3">
      <c r="A162" s="95"/>
    </row>
    <row r="163" spans="1:1" ht="13" x14ac:dyDescent="0.3">
      <c r="A163" s="95"/>
    </row>
    <row r="164" spans="1:1" ht="13" x14ac:dyDescent="0.3">
      <c r="A164" s="95"/>
    </row>
    <row r="165" spans="1:1" ht="13" x14ac:dyDescent="0.3">
      <c r="A165" s="95"/>
    </row>
    <row r="166" spans="1:1" ht="13" x14ac:dyDescent="0.3">
      <c r="A166" s="95"/>
    </row>
    <row r="167" spans="1:1" ht="13" x14ac:dyDescent="0.3">
      <c r="A167" s="95"/>
    </row>
    <row r="168" spans="1:1" ht="13" x14ac:dyDescent="0.3">
      <c r="A168" s="95"/>
    </row>
    <row r="169" spans="1:1" ht="13" x14ac:dyDescent="0.3">
      <c r="A169" s="95"/>
    </row>
    <row r="170" spans="1:1" ht="13" x14ac:dyDescent="0.3">
      <c r="A170" s="95"/>
    </row>
    <row r="171" spans="1:1" ht="13" x14ac:dyDescent="0.3">
      <c r="A171" s="95"/>
    </row>
    <row r="172" spans="1:1" ht="13" x14ac:dyDescent="0.3">
      <c r="A172" s="95"/>
    </row>
    <row r="173" spans="1:1" ht="13" x14ac:dyDescent="0.3">
      <c r="A173" s="95"/>
    </row>
    <row r="174" spans="1:1" ht="13" x14ac:dyDescent="0.3">
      <c r="A174" s="95"/>
    </row>
  </sheetData>
  <sheetProtection sheet="1" formatCells="0" formatColumns="0" formatRows="0" insertColumns="0" insertRows="0" insertHyperlinks="0" deleteColumns="0" deleteRows="0" sort="0" autoFilter="0" pivotTables="0"/>
  <pageMargins left="0.7" right="0.7" top="0.75" bottom="0.75" header="0.3" footer="0.3"/>
  <pageSetup paperSize="9"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Publisher_x0028_s_x0029_ xmlns="c49330b3-e132-484e-ba4a-1eb43426289d" xsi:nil="true"/>
    <Publisher xmlns="c49330b3-e132-484e-ba4a-1eb43426289d" xsi:nil="true"/>
    <Year xmlns="c49330b3-e132-484e-ba4a-1eb43426289d" xsi:nil="true"/>
    <_dlc_DocId xmlns="79ed8d8e-735d-4020-8679-fc6c7b35ba8b">5A7VYUX4WZA7-2105719427-42004</_dlc_DocId>
    <_dlc_DocIdUrl xmlns="79ed8d8e-735d-4020-8679-fc6c7b35ba8b">
      <Url>https://jisc365.sharepoint.com/sites/dcrd/jcts/_layouts/15/DocIdRedir.aspx?ID=5A7VYUX4WZA7-2105719427-42004</Url>
      <Description>5A7VYUX4WZA7-2105719427-42004</Description>
    </_dlc_DocIdUrl>
    <SharedWithUsers xmlns="79ed8d8e-735d-4020-8679-fc6c7b35ba8b">
      <UserInfo>
        <DisplayName>Gemma Wright</DisplayName>
        <AccountId>3983</AccountId>
        <AccountType/>
      </UserInfo>
      <UserInfo>
        <DisplayName>Anna Vernon</DisplayName>
        <AccountId>527</AccountId>
        <AccountType/>
      </UserInfo>
    </SharedWithUser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mso-contentType ?>
<SharedContentType xmlns="Microsoft.SharePoint.Taxonomy.ContentTypeSync" SourceId="79c6cfb5-50bc-4fca-81ee-f60fcea9a646" ContentTypeId="0x0101" PreviousValue="false"/>
</file>

<file path=customXml/item5.xml><?xml version="1.0" encoding="utf-8"?>
<ct:contentTypeSchema xmlns:ct="http://schemas.microsoft.com/office/2006/metadata/contentType" xmlns:ma="http://schemas.microsoft.com/office/2006/metadata/properties/metaAttributes" ct:_="" ma:_="" ma:contentTypeName="Document" ma:contentTypeID="0x010100F6018FC8F8512E4197544256A559F80C" ma:contentTypeVersion="415" ma:contentTypeDescription="Create a new document." ma:contentTypeScope="" ma:versionID="d7fa3652c29aa70fd563713b2cce77a2">
  <xsd:schema xmlns:xsd="http://www.w3.org/2001/XMLSchema" xmlns:xs="http://www.w3.org/2001/XMLSchema" xmlns:p="http://schemas.microsoft.com/office/2006/metadata/properties" xmlns:ns2="79ed8d8e-735d-4020-8679-fc6c7b35ba8b" xmlns:ns3="13533339-1929-4408-9256-cf4b1cc69088" xmlns:ns4="c49330b3-e132-484e-ba4a-1eb43426289d" targetNamespace="http://schemas.microsoft.com/office/2006/metadata/properties" ma:root="true" ma:fieldsID="ae311eb2a8552845b621b49901b6578c" ns2:_="" ns3:_="" ns4:_="">
    <xsd:import namespace="79ed8d8e-735d-4020-8679-fc6c7b35ba8b"/>
    <xsd:import namespace="13533339-1929-4408-9256-cf4b1cc69088"/>
    <xsd:import namespace="c49330b3-e132-484e-ba4a-1eb43426289d"/>
    <xsd:element name="properties">
      <xsd:complexType>
        <xsd:sequence>
          <xsd:element name="documentManagement">
            <xsd:complexType>
              <xsd:all>
                <xsd:element ref="ns2:_dlc_DocId" minOccurs="0"/>
                <xsd:element ref="ns2:_dlc_DocIdUrl" minOccurs="0"/>
                <xsd:element ref="ns2:_dlc_DocIdPersistId" minOccurs="0"/>
                <xsd:element ref="ns2:SharedWithUsers" minOccurs="0"/>
                <xsd:element ref="ns2:SharedWithDetails" minOccurs="0"/>
                <xsd:element ref="ns3:LastSharedByUser" minOccurs="0"/>
                <xsd:element ref="ns3:LastSharedByTime" minOccurs="0"/>
                <xsd:element ref="ns4:MediaServiceMetadata" minOccurs="0"/>
                <xsd:element ref="ns4:MediaServiceFastMetadata" minOccurs="0"/>
                <xsd:element ref="ns4:MediaServiceAutoTags" minOccurs="0"/>
                <xsd:element ref="ns4:MediaServiceOCR" minOccurs="0"/>
                <xsd:element ref="ns4:MediaServiceGenerationTime" minOccurs="0"/>
                <xsd:element ref="ns4:MediaServiceEventHashCode" minOccurs="0"/>
                <xsd:element ref="ns4:Publisher" minOccurs="0"/>
                <xsd:element ref="ns4:MediaServiceDateTaken" minOccurs="0"/>
                <xsd:element ref="ns4:Publisher_x0028_s_x0029_" minOccurs="0"/>
                <xsd:element ref="ns4:Year" minOccurs="0"/>
                <xsd:element ref="ns4:MediaServiceAutoKeyPoints" minOccurs="0"/>
                <xsd:element ref="ns4:MediaServiceKeyPoints" minOccurs="0"/>
                <xsd:element ref="ns4: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9ed8d8e-735d-4020-8679-fc6c7b35ba8b"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11"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3533339-1929-4408-9256-cf4b1cc69088" elementFormDefault="qualified">
    <xsd:import namespace="http://schemas.microsoft.com/office/2006/documentManagement/types"/>
    <xsd:import namespace="http://schemas.microsoft.com/office/infopath/2007/PartnerControls"/>
    <xsd:element name="LastSharedByUser" ma:index="13" nillable="true" ma:displayName="Last Shared By User" ma:description="" ma:internalName="LastSharedByUser" ma:readOnly="true">
      <xsd:simpleType>
        <xsd:restriction base="dms:Note">
          <xsd:maxLength value="255"/>
        </xsd:restriction>
      </xsd:simpleType>
    </xsd:element>
    <xsd:element name="LastSharedByTime" ma:index="14" nillable="true" ma:displayName="Last Shared By Time" ma:description="" ma:internalName="LastSharedByTim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c49330b3-e132-484e-ba4a-1eb43426289d" elementFormDefault="qualified">
    <xsd:import namespace="http://schemas.microsoft.com/office/2006/documentManagement/types"/>
    <xsd:import namespace="http://schemas.microsoft.com/office/infopath/2007/PartnerControls"/>
    <xsd:element name="MediaServiceMetadata" ma:index="15" nillable="true" ma:displayName="MediaServiceMetadata" ma:description="" ma:hidden="true" ma:internalName="MediaServiceMetadata" ma:readOnly="true">
      <xsd:simpleType>
        <xsd:restriction base="dms:Note"/>
      </xsd:simpleType>
    </xsd:element>
    <xsd:element name="MediaServiceFastMetadata" ma:index="16" nillable="true" ma:displayName="MediaServiceFastMetadata" ma:description="" ma:hidden="true" ma:internalName="MediaServiceFastMetadata" ma:readOnly="true">
      <xsd:simpleType>
        <xsd:restriction base="dms:Note"/>
      </xsd:simpleType>
    </xsd:element>
    <xsd:element name="MediaServiceAutoTags" ma:index="17" nillable="true" ma:displayName="MediaServiceAutoTags" ma:internalName="MediaServiceAutoTags"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Publisher" ma:index="21" nillable="true" ma:displayName="Publisher" ma:format="Dropdown" ma:internalName="Publisher">
      <xsd:simpleType>
        <xsd:restriction base="dms:Text">
          <xsd:maxLength value="255"/>
        </xsd:restriction>
      </xsd:simpleType>
    </xsd:element>
    <xsd:element name="MediaServiceDateTaken" ma:index="22" nillable="true" ma:displayName="MediaServiceDateTaken" ma:hidden="true" ma:internalName="MediaServiceDateTaken" ma:readOnly="true">
      <xsd:simpleType>
        <xsd:restriction base="dms:Text"/>
      </xsd:simpleType>
    </xsd:element>
    <xsd:element name="Publisher_x0028_s_x0029_" ma:index="23" nillable="true" ma:displayName="Publisher(s)" ma:description="Name of publisher" ma:format="Dropdown" ma:internalName="Publisher_x0028_s_x0029_">
      <xsd:simpleType>
        <xsd:restriction base="dms:Text">
          <xsd:maxLength value="255"/>
        </xsd:restriction>
      </xsd:simpleType>
    </xsd:element>
    <xsd:element name="Year" ma:index="24" nillable="true" ma:displayName="OA / APC data year" ma:description="Year of APC dataset or of OA articles dataset" ma:format="Dropdown" ma:internalName="Year">
      <xsd:simpleType>
        <xsd:restriction base="dms:Text">
          <xsd:maxLength value="255"/>
        </xsd:restriction>
      </xsd:simpleType>
    </xsd:element>
    <xsd:element name="MediaServiceAutoKeyPoints" ma:index="25" nillable="true" ma:displayName="MediaServiceAutoKeyPoints" ma:hidden="true" ma:internalName="MediaServiceAutoKeyPoints" ma:readOnly="true">
      <xsd:simpleType>
        <xsd:restriction base="dms:Note"/>
      </xsd:simpleType>
    </xsd:element>
    <xsd:element name="MediaServiceKeyPoints" ma:index="26" nillable="true" ma:displayName="KeyPoints" ma:internalName="MediaServiceKeyPoints" ma:readOnly="true">
      <xsd:simpleType>
        <xsd:restriction base="dms:Note">
          <xsd:maxLength value="255"/>
        </xsd:restriction>
      </xsd:simpleType>
    </xsd:element>
    <xsd:element name="MediaServiceLocation" ma:index="27" nillable="true" ma:displayName="Location"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8D6DCC0-04EB-45CF-9CCF-4734B554EE64}">
  <ds:schemaRefs>
    <ds:schemaRef ds:uri="http://www.w3.org/XML/1998/namespace"/>
    <ds:schemaRef ds:uri="http://purl.org/dc/terms/"/>
    <ds:schemaRef ds:uri="http://purl.org/dc/dcmitype/"/>
    <ds:schemaRef ds:uri="c49330b3-e132-484e-ba4a-1eb43426289d"/>
    <ds:schemaRef ds:uri="http://schemas.openxmlformats.org/package/2006/metadata/core-properties"/>
    <ds:schemaRef ds:uri="13533339-1929-4408-9256-cf4b1cc69088"/>
    <ds:schemaRef ds:uri="http://schemas.microsoft.com/office/2006/documentManagement/types"/>
    <ds:schemaRef ds:uri="http://schemas.microsoft.com/office/2006/metadata/properties"/>
    <ds:schemaRef ds:uri="http://schemas.microsoft.com/office/infopath/2007/PartnerControls"/>
    <ds:schemaRef ds:uri="79ed8d8e-735d-4020-8679-fc6c7b35ba8b"/>
    <ds:schemaRef ds:uri="http://purl.org/dc/elements/1.1/"/>
  </ds:schemaRefs>
</ds:datastoreItem>
</file>

<file path=customXml/itemProps2.xml><?xml version="1.0" encoding="utf-8"?>
<ds:datastoreItem xmlns:ds="http://schemas.openxmlformats.org/officeDocument/2006/customXml" ds:itemID="{0C9C04D2-825E-41E5-B57E-773435E3A024}">
  <ds:schemaRefs>
    <ds:schemaRef ds:uri="http://schemas.microsoft.com/sharepoint/v3/contenttype/forms"/>
  </ds:schemaRefs>
</ds:datastoreItem>
</file>

<file path=customXml/itemProps3.xml><?xml version="1.0" encoding="utf-8"?>
<ds:datastoreItem xmlns:ds="http://schemas.openxmlformats.org/officeDocument/2006/customXml" ds:itemID="{E9B531CC-A242-4E1E-A607-7CF3040FA0E8}">
  <ds:schemaRefs>
    <ds:schemaRef ds:uri="http://schemas.microsoft.com/sharepoint/events"/>
  </ds:schemaRefs>
</ds:datastoreItem>
</file>

<file path=customXml/itemProps4.xml><?xml version="1.0" encoding="utf-8"?>
<ds:datastoreItem xmlns:ds="http://schemas.openxmlformats.org/officeDocument/2006/customXml" ds:itemID="{1F9EB7DD-AC1D-45FE-80C8-2458E189464F}">
  <ds:schemaRefs>
    <ds:schemaRef ds:uri="Microsoft.SharePoint.Taxonomy.ContentTypeSync"/>
  </ds:schemaRefs>
</ds:datastoreItem>
</file>

<file path=customXml/itemProps5.xml><?xml version="1.0" encoding="utf-8"?>
<ds:datastoreItem xmlns:ds="http://schemas.openxmlformats.org/officeDocument/2006/customXml" ds:itemID="{37E94716-92C7-44CA-9042-F232B30E5E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9ed8d8e-735d-4020-8679-fc6c7b35ba8b"/>
    <ds:schemaRef ds:uri="13533339-1929-4408-9256-cf4b1cc69088"/>
    <ds:schemaRef ds:uri="c49330b3-e132-484e-ba4a-1eb43426289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8</vt:i4>
      </vt:variant>
      <vt:variant>
        <vt:lpstr>Named Ranges</vt:lpstr>
      </vt:variant>
      <vt:variant>
        <vt:i4>1</vt:i4>
      </vt:variant>
    </vt:vector>
  </HeadingPairs>
  <TitlesOfParts>
    <vt:vector size="9" baseType="lpstr">
      <vt:lpstr>introduction</vt:lpstr>
      <vt:lpstr>Using block grants towards a TA</vt:lpstr>
      <vt:lpstr>Guidance</vt:lpstr>
      <vt:lpstr>RCUK compliance summary</vt:lpstr>
      <vt:lpstr>Jisc APC template v8</vt:lpstr>
      <vt:lpstr>Jisc Transitional Agreement</vt:lpstr>
      <vt:lpstr>Constrained values</vt:lpstr>
      <vt:lpstr>Discounts, memberships &amp; pre-pa</vt:lpstr>
      <vt:lpstr>'Jisc APC template v8'!Print_Area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Katie Shamash</dc:creator>
  <cp:keywords/>
  <dc:description/>
  <cp:lastModifiedBy>Sarah Brooks</cp:lastModifiedBy>
  <cp:revision/>
  <dcterms:created xsi:type="dcterms:W3CDTF">2016-08-09T14:04:46Z</dcterms:created>
  <dcterms:modified xsi:type="dcterms:W3CDTF">2024-05-30T09:57:29Z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0x010100F6018FC8F8512E4197544256A559F80C</vt:lpwstr>
  </property>
  <property fmtid="{D5CDD505-2E9C-101B-9397-08002B2CF9AE}" pid="3" name="IsMyDocuments">
    <vt:bool>true</vt:bool>
  </property>
  <property fmtid="{D5CDD505-2E9C-101B-9397-08002B2CF9AE}" pid="4" name="AuthorIds_UIVersion_512">
    <vt:lpwstr>25</vt:lpwstr>
  </property>
  <property fmtid="{D5CDD505-2E9C-101B-9397-08002B2CF9AE}" pid="5" name="DocOriginBU">
    <vt:lpwstr/>
  </property>
  <property fmtid="{D5CDD505-2E9C-101B-9397-08002B2CF9AE}" pid="6" name="SecurityClassification">
    <vt:lpwstr/>
  </property>
  <property fmtid="{D5CDD505-2E9C-101B-9397-08002B2CF9AE}" pid="7" name="DocumentType">
    <vt:lpwstr/>
  </property>
  <property fmtid="{D5CDD505-2E9C-101B-9397-08002B2CF9AE}" pid="8" name="_dlc_DocIdItemGuid">
    <vt:lpwstr>0b0ad565-aedc-4146-a573-a6cf968d25e7</vt:lpwstr>
  </property>
</Properties>
</file>