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aj1g19_soton_ac_uk/Documents/PhD/Written Work/Year 4/PHD/FINAL SUBMISSION/DATA/HartlepoolBiofilms/"/>
    </mc:Choice>
  </mc:AlternateContent>
  <xr:revisionPtr revIDLastSave="390" documentId="13_ncr:1_{3B2DAC74-3F5D-4142-BC86-D838215399E1}" xr6:coauthVersionLast="47" xr6:coauthVersionMax="47" xr10:uidLastSave="{3B5E28ED-50F8-4F2D-9310-6BBDD0F52A4D}"/>
  <bookViews>
    <workbookView xWindow="-110" yWindow="-110" windowWidth="19420" windowHeight="10420" xr2:uid="{D575BF1B-B7A1-4B3B-8DD0-E23867363D76}"/>
  </bookViews>
  <sheets>
    <sheet name="README" sheetId="13" r:id="rId1"/>
    <sheet name="Equation" sheetId="1" r:id="rId2"/>
    <sheet name="Inst. Cf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4" l="1"/>
  <c r="H6" i="4" l="1"/>
  <c r="I6" i="4"/>
  <c r="L6" i="4"/>
  <c r="L5" i="4"/>
  <c r="K6" i="4"/>
  <c r="D7" i="4" l="1"/>
  <c r="D6" i="4"/>
  <c r="D4" i="4"/>
  <c r="F4" i="4" s="1"/>
  <c r="D5" i="4" l="1"/>
  <c r="F5" i="4" s="1"/>
  <c r="F6" i="4"/>
  <c r="F7" i="4"/>
  <c r="H5" i="4" l="1"/>
  <c r="B15" i="4" s="1"/>
  <c r="I5" i="4"/>
  <c r="B12" i="4"/>
  <c r="B10" i="4"/>
  <c r="B13" i="4"/>
  <c r="B9" i="4"/>
</calcChain>
</file>

<file path=xl/sharedStrings.xml><?xml version="1.0" encoding="utf-8"?>
<sst xmlns="http://schemas.openxmlformats.org/spreadsheetml/2006/main" count="40" uniqueCount="33">
  <si>
    <t>f = Skin friction</t>
  </si>
  <si>
    <t>L = length</t>
  </si>
  <si>
    <t xml:space="preserve">Um^2 -average velocity squared </t>
  </si>
  <si>
    <t xml:space="preserve">DP = pressure drop </t>
  </si>
  <si>
    <t xml:space="preserve">FRICTION FACTOR AS A SINGLE NUMBER </t>
  </si>
  <si>
    <t>p = water density</t>
  </si>
  <si>
    <t>4p</t>
  </si>
  <si>
    <t>D</t>
  </si>
  <si>
    <t>f</t>
  </si>
  <si>
    <t xml:space="preserve">D = hydraulic diameter </t>
  </si>
  <si>
    <t>DP/um^2</t>
  </si>
  <si>
    <t>differs depending on depth of channel</t>
  </si>
  <si>
    <t xml:space="preserve">differs depending on slope </t>
  </si>
  <si>
    <t>L</t>
  </si>
  <si>
    <t>SD</t>
  </si>
  <si>
    <t xml:space="preserve">Constant </t>
  </si>
  <si>
    <t>AVGS</t>
  </si>
  <si>
    <t>Low Flow</t>
  </si>
  <si>
    <t>High Flow</t>
  </si>
  <si>
    <t xml:space="preserve">G </t>
  </si>
  <si>
    <t>Low Flow 1</t>
  </si>
  <si>
    <t>Low Flow 2</t>
  </si>
  <si>
    <t>High Flow 1</t>
  </si>
  <si>
    <t>High Flow 2</t>
  </si>
  <si>
    <t>Low 1 vs Low 2</t>
  </si>
  <si>
    <t>High 1 vs High 2</t>
  </si>
  <si>
    <t>Low 2 vs High 2</t>
  </si>
  <si>
    <t>Low 1 vs High 1</t>
  </si>
  <si>
    <t>Values in orange were copied and pasted</t>
  </si>
  <si>
    <t>Data collected: April to August 2022</t>
  </si>
  <si>
    <t>Author: Alexandra Snowdon</t>
  </si>
  <si>
    <t xml:space="preserve">Once the drag data was calculated using the HartlepoolBiofilms_DragData.xlsx file then single friction factor values were calculated as seen on the Inst. Cf worksheet. </t>
  </si>
  <si>
    <t xml:space="preserve">The equation for calculating the instantaneous Cf value is shown on the Equation worksheet along with a key.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</si>
</sst>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Alignment="1"/>
    <xf numFmtId="0" fontId="0" fillId="0" borderId="1" xfId="0" applyBorder="1"/>
    <xf numFmtId="0" fontId="0" fillId="0" borderId="0" xfId="0" applyFill="1" applyBorder="1"/>
    <xf numFmtId="0" fontId="0" fillId="0" borderId="3" xfId="0" applyBorder="1"/>
    <xf numFmtId="0" fontId="0" fillId="0" borderId="4" xfId="0" applyBorder="1"/>
    <xf numFmtId="0" fontId="3" fillId="0" borderId="3" xfId="0" applyFont="1" applyBorder="1"/>
    <xf numFmtId="0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Font="1"/>
    <xf numFmtId="0" fontId="0" fillId="0" borderId="2" xfId="0" applyBorder="1"/>
    <xf numFmtId="0" fontId="0" fillId="0" borderId="0" xfId="0" applyBorder="1"/>
    <xf numFmtId="0" fontId="0" fillId="0" borderId="0" xfId="0" applyFill="1"/>
    <xf numFmtId="0" fontId="3" fillId="0" borderId="0" xfId="0" applyFont="1" applyBorder="1"/>
    <xf numFmtId="0" fontId="0" fillId="2" borderId="0" xfId="0" applyFill="1"/>
    <xf numFmtId="0" fontId="0" fillId="0" borderId="0" xfId="0" applyBorder="1" applyAlignment="1"/>
    <xf numFmtId="0" fontId="0" fillId="0" borderId="1" xfId="0" applyBorder="1" applyAlignment="1"/>
    <xf numFmtId="0" fontId="3" fillId="0" borderId="1" xfId="0" applyFont="1" applyBorder="1"/>
    <xf numFmtId="0" fontId="4" fillId="0" borderId="1" xfId="0" applyFont="1" applyBorder="1"/>
    <xf numFmtId="0" fontId="0" fillId="0" borderId="2" xfId="0" applyBorder="1" applyAlignment="1"/>
    <xf numFmtId="0" fontId="0" fillId="0" borderId="5" xfId="0" applyBorder="1"/>
    <xf numFmtId="0" fontId="0" fillId="0" borderId="6" xfId="0" applyBorder="1"/>
    <xf numFmtId="0" fontId="0" fillId="0" borderId="6" xfId="0" applyBorder="1" applyAlignment="1"/>
    <xf numFmtId="0" fontId="3" fillId="0" borderId="7" xfId="0" applyFont="1" applyBorder="1"/>
    <xf numFmtId="0" fontId="0" fillId="0" borderId="1" xfId="0" applyFill="1" applyBorder="1"/>
    <xf numFmtId="0" fontId="3" fillId="0" borderId="0" xfId="0" applyFont="1" applyFill="1"/>
    <xf numFmtId="0" fontId="3" fillId="0" borderId="6" xfId="0" applyFont="1" applyFill="1" applyBorder="1"/>
    <xf numFmtId="0" fontId="0" fillId="0" borderId="2" xfId="0" applyFill="1" applyBorder="1"/>
    <xf numFmtId="0" fontId="6" fillId="0" borderId="0" xfId="0" applyFont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/>
    <xf numFmtId="0" fontId="6" fillId="0" borderId="3" xfId="0" applyFont="1" applyBorder="1"/>
    <xf numFmtId="15" fontId="0" fillId="0" borderId="0" xfId="0" applyNumberFormat="1" applyFont="1" applyAlignment="1">
      <alignment horizontal="left" vertical="top"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'Inst. Cf'!$A$4:$A$7</c:f>
              <c:strCache>
                <c:ptCount val="4"/>
                <c:pt idx="0">
                  <c:v>Low Flow 1</c:v>
                </c:pt>
                <c:pt idx="1">
                  <c:v>Low Flow 2</c:v>
                </c:pt>
                <c:pt idx="2">
                  <c:v>High Flow 1</c:v>
                </c:pt>
                <c:pt idx="3">
                  <c:v>High Flow 2</c:v>
                </c:pt>
              </c:strCache>
            </c:strRef>
          </c:cat>
          <c:val>
            <c:numRef>
              <c:f>'Inst. Cf'!$F$4:$F$7</c:f>
              <c:numCache>
                <c:formatCode>General</c:formatCode>
                <c:ptCount val="4"/>
                <c:pt idx="0">
                  <c:v>9.9264152100206546E-3</c:v>
                </c:pt>
                <c:pt idx="1">
                  <c:v>9.9580517714337215E-3</c:v>
                </c:pt>
                <c:pt idx="2">
                  <c:v>9.4609535675451058E-3</c:v>
                </c:pt>
                <c:pt idx="3">
                  <c:v>9.3474176662430887E-3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D4-49B5-B5C2-082D69E70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33859680"/>
        <c:axId val="955457072"/>
      </c:barChart>
      <c:catAx>
        <c:axId val="93385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55457072"/>
        <c:crosses val="autoZero"/>
        <c:auto val="1"/>
        <c:lblAlgn val="ctr"/>
        <c:lblOffset val="100"/>
        <c:noMultiLvlLbl val="0"/>
      </c:catAx>
      <c:valAx>
        <c:axId val="95545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33859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'Inst. Cf'!$I$5:$I$6</c:f>
                <c:numCache>
                  <c:formatCode>General</c:formatCode>
                  <c:ptCount val="2"/>
                  <c:pt idx="0">
                    <c:v>1.5818280706533447E-5</c:v>
                  </c:pt>
                  <c:pt idx="1">
                    <c:v>5.6767950651008536E-5</c:v>
                  </c:pt>
                </c:numCache>
              </c:numRef>
            </c:plus>
            <c:minus>
              <c:numRef>
                <c:f>'Inst. Cf'!$I$5:$I$6</c:f>
                <c:numCache>
                  <c:formatCode>General</c:formatCode>
                  <c:ptCount val="2"/>
                  <c:pt idx="0">
                    <c:v>1.5818280706533447E-5</c:v>
                  </c:pt>
                  <c:pt idx="1">
                    <c:v>5.6767950651008536E-5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'Inst. Cf'!$G$5:$G$6</c:f>
              <c:strCache>
                <c:ptCount val="2"/>
                <c:pt idx="0">
                  <c:v>Low Flow</c:v>
                </c:pt>
                <c:pt idx="1">
                  <c:v>High Flow</c:v>
                </c:pt>
              </c:strCache>
            </c:strRef>
          </c:cat>
          <c:val>
            <c:numRef>
              <c:f>'Inst. Cf'!$H$5:$H$6</c:f>
              <c:numCache>
                <c:formatCode>General</c:formatCode>
                <c:ptCount val="2"/>
                <c:pt idx="0">
                  <c:v>9.942233490727188E-3</c:v>
                </c:pt>
                <c:pt idx="1">
                  <c:v>9.4041856168940972E-3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65-4654-9795-FA52CBE55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33859680"/>
        <c:axId val="955457072"/>
      </c:barChart>
      <c:catAx>
        <c:axId val="93385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55457072"/>
        <c:crosses val="autoZero"/>
        <c:auto val="1"/>
        <c:lblAlgn val="ctr"/>
        <c:lblOffset val="100"/>
        <c:noMultiLvlLbl val="0"/>
      </c:catAx>
      <c:valAx>
        <c:axId val="95545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Average </a:t>
                </a:r>
                <a:r>
                  <a:rPr lang="en-GB" i="1"/>
                  <a:t>f</a:t>
                </a:r>
                <a:r>
                  <a:rPr lang="en-GB"/>
                  <a:t> ± SD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33859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'Inst. Cf'!$L$5:$L$6</c:f>
                <c:numCache>
                  <c:formatCode>General</c:formatCode>
                  <c:ptCount val="2"/>
                  <c:pt idx="0">
                    <c:v>19</c:v>
                  </c:pt>
                  <c:pt idx="1">
                    <c:v>50.555000000000199</c:v>
                  </c:pt>
                </c:numCache>
              </c:numRef>
            </c:plus>
            <c:minus>
              <c:numRef>
                <c:f>'Inst. Cf'!$L$5:$L$6</c:f>
                <c:numCache>
                  <c:formatCode>General</c:formatCode>
                  <c:ptCount val="2"/>
                  <c:pt idx="0">
                    <c:v>19</c:v>
                  </c:pt>
                  <c:pt idx="1">
                    <c:v>50.555000000000199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'Inst. Cf'!$G$5:$G$6</c:f>
              <c:strCache>
                <c:ptCount val="2"/>
                <c:pt idx="0">
                  <c:v>Low Flow</c:v>
                </c:pt>
                <c:pt idx="1">
                  <c:v>High Flow</c:v>
                </c:pt>
              </c:strCache>
            </c:strRef>
          </c:cat>
          <c:val>
            <c:numRef>
              <c:f>'Inst. Cf'!$K$5:$K$6</c:f>
              <c:numCache>
                <c:formatCode>General</c:formatCode>
                <c:ptCount val="2"/>
                <c:pt idx="0">
                  <c:v>132.5</c:v>
                </c:pt>
                <c:pt idx="1">
                  <c:v>324.15499999999997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EA-4746-9E1E-8D87D002E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33859680"/>
        <c:axId val="955457072"/>
      </c:barChart>
      <c:catAx>
        <c:axId val="93385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55457072"/>
        <c:crosses val="autoZero"/>
        <c:auto val="1"/>
        <c:lblAlgn val="ctr"/>
        <c:lblOffset val="100"/>
        <c:noMultiLvlLbl val="0"/>
      </c:catAx>
      <c:valAx>
        <c:axId val="95545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Average </a:t>
                </a:r>
                <a:r>
                  <a:rPr lang="en-GB" i="1"/>
                  <a:t>G</a:t>
                </a:r>
                <a:r>
                  <a:rPr lang="en-GB"/>
                  <a:t> ± SD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33859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png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85089</xdr:colOff>
      <xdr:row>2</xdr:row>
      <xdr:rowOff>171994</xdr:rowOff>
    </xdr:from>
    <xdr:to>
      <xdr:col>2</xdr:col>
      <xdr:colOff>533952</xdr:colOff>
      <xdr:row>10</xdr:row>
      <xdr:rowOff>61081</xdr:rowOff>
    </xdr:to>
    <xdr:pic>
      <xdr:nvPicPr>
        <xdr:cNvPr id="3" name="Picture 2" descr="Calculation Friction Factor">
          <a:extLst>
            <a:ext uri="{FF2B5EF4-FFF2-40B4-BE49-F238E27FC236}">
              <a16:creationId xmlns:a16="http://schemas.microsoft.com/office/drawing/2014/main" id="{E1DC3A5A-7565-4C41-A7A6-B0A8DD186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089" y="534851"/>
          <a:ext cx="3505934" cy="1331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168003</xdr:colOff>
      <xdr:row>5</xdr:row>
      <xdr:rowOff>49651</xdr:rowOff>
    </xdr:from>
    <xdr:to>
      <xdr:col>7</xdr:col>
      <xdr:colOff>408214</xdr:colOff>
      <xdr:row>8</xdr:row>
      <xdr:rowOff>27214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3BEEE39-4B33-47EE-A818-348B7ADFF367}"/>
            </a:ext>
          </a:extLst>
        </xdr:cNvPr>
        <xdr:cNvSpPr txBox="1"/>
      </xdr:nvSpPr>
      <xdr:spPr>
        <a:xfrm>
          <a:off x="3841932" y="956794"/>
          <a:ext cx="6154782" cy="5218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/>
            <a:t>where </a:t>
          </a:r>
          <a:r>
            <a:rPr lang="en-GB" sz="1100" b="1">
              <a:solidFill>
                <a:srgbClr val="FF0000"/>
              </a:solidFill>
            </a:rPr>
            <a:t>pressure drop</a:t>
          </a:r>
          <a:r>
            <a:rPr lang="en-GB" sz="1100" b="1" baseline="0">
              <a:solidFill>
                <a:srgbClr val="FF0000"/>
              </a:solidFill>
            </a:rPr>
            <a:t> / u^2 </a:t>
          </a:r>
          <a:r>
            <a:rPr lang="en-GB" sz="1100" b="1" baseline="0"/>
            <a:t>is taken as the slope of the pressure drop vs u^2 figures in the DragData spreadsheet.</a:t>
          </a:r>
          <a:endParaRPr lang="en-GB" sz="1100" baseline="0"/>
        </a:p>
        <a:p>
          <a:endParaRPr lang="en-GB" sz="110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441337</xdr:colOff>
      <xdr:row>1</xdr:row>
      <xdr:rowOff>123825</xdr:rowOff>
    </xdr:from>
    <xdr:to>
      <xdr:col>22</xdr:col>
      <xdr:colOff>181279</xdr:colOff>
      <xdr:row>7</xdr:row>
      <xdr:rowOff>145415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525CA1-CCA7-4CDE-9206-AE3AE9D7B4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12" y="298450"/>
          <a:ext cx="3038767" cy="1104265"/>
        </a:xfrm>
        <a:prstGeom prst="rect">
          <a:avLst/>
        </a:prstGeom>
      </xdr:spPr>
    </xdr:pic>
    <xdr:clientData/>
  </xdr:twoCellAnchor>
  <xdr:twoCellAnchor>
    <xdr:from>
      <xdr:col>4</xdr:col>
      <xdr:colOff>479425</xdr:colOff>
      <xdr:row>9</xdr:row>
      <xdr:rowOff>95250</xdr:rowOff>
    </xdr:from>
    <xdr:to>
      <xdr:col>13</xdr:col>
      <xdr:colOff>222250</xdr:colOff>
      <xdr:row>25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4910877-747D-48D2-B642-58B6C5AD94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460375</xdr:colOff>
      <xdr:row>27</xdr:row>
      <xdr:rowOff>127000</xdr:rowOff>
    </xdr:from>
    <xdr:to>
      <xdr:col>13</xdr:col>
      <xdr:colOff>44450</xdr:colOff>
      <xdr:row>45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9327608-4C2E-4D6B-B1BC-F171707166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711200</xdr:colOff>
      <xdr:row>46</xdr:row>
      <xdr:rowOff>0</xdr:rowOff>
    </xdr:from>
    <xdr:to>
      <xdr:col>12</xdr:col>
      <xdr:colOff>688975</xdr:colOff>
      <xdr:row>63</xdr:row>
      <xdr:rowOff>66675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85970D-2CCE-4ADF-8C3D-4F0AF949E4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485775</xdr:colOff>
      <xdr:row>8</xdr:row>
      <xdr:rowOff>161924</xdr:rowOff>
    </xdr:from>
    <xdr:to>
      <xdr:col>21</xdr:col>
      <xdr:colOff>158750</xdr:colOff>
      <xdr:row>62</xdr:row>
      <xdr:rowOff>31750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C33E89C-3166-45E6-ACDB-74F51852F1F2}"/>
            </a:ext>
          </a:extLst>
        </xdr:cNvPr>
        <xdr:cNvSpPr txBox="1"/>
      </xdr:nvSpPr>
      <xdr:spPr>
        <a:xfrm>
          <a:off x="14932025" y="1590674"/>
          <a:ext cx="5213350" cy="93630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Shapiro-Wilk normality test</a:t>
          </a:r>
        </a:p>
        <a:p>
          <a:r>
            <a:rPr lang="en-GB" sz="1100"/>
            <a:t>data:  mydata$G</a:t>
          </a:r>
        </a:p>
        <a:p>
          <a:r>
            <a:rPr lang="en-GB" sz="1100"/>
            <a:t>W = 0.9387, p-value = 0.6464</a:t>
          </a:r>
        </a:p>
        <a:p>
          <a:r>
            <a:rPr lang="en-GB" sz="1100"/>
            <a:t>&gt; shapiro.test(mydata$f)</a:t>
          </a:r>
        </a:p>
        <a:p>
          <a:r>
            <a:rPr lang="en-GB" sz="1100"/>
            <a:t>	Shapiro-Wilk normality test</a:t>
          </a:r>
        </a:p>
        <a:p>
          <a:r>
            <a:rPr lang="en-GB" sz="1100"/>
            <a:t>data:  mydata$f</a:t>
          </a:r>
        </a:p>
        <a:p>
          <a:r>
            <a:rPr lang="en-GB" sz="1100"/>
            <a:t>W = 0.83355, p-value = 0.1773</a:t>
          </a:r>
        </a:p>
        <a:p>
          <a:br>
            <a:rPr lang="en-GB"/>
          </a:br>
          <a:r>
            <a:rPr lang="en-GB"/>
            <a:t>Shapiro-Wilk normality test</a:t>
          </a:r>
        </a:p>
        <a:p>
          <a:endParaRPr lang="en-GB"/>
        </a:p>
        <a:p>
          <a:r>
            <a:rPr lang="en-GB"/>
            <a:t>data:  mydata$Th</a:t>
          </a:r>
        </a:p>
        <a:p>
          <a:r>
            <a:rPr lang="en-GB"/>
            <a:t>W = 0.88774, p-value = 0.3728</a:t>
          </a:r>
        </a:p>
        <a:p>
          <a:endParaRPr lang="en-GB" sz="1100"/>
        </a:p>
        <a:p>
          <a:endParaRPr lang="en-GB" sz="1100"/>
        </a:p>
        <a:p>
          <a:r>
            <a:rPr lang="en-GB" sz="1100"/>
            <a:t>Pearson's product-moment correlation</a:t>
          </a:r>
        </a:p>
        <a:p>
          <a:endParaRPr lang="en-GB" sz="1100"/>
        </a:p>
        <a:p>
          <a:r>
            <a:rPr lang="en-GB" sz="1100"/>
            <a:t>data:  mydata$G and mydata$f</a:t>
          </a:r>
        </a:p>
        <a:p>
          <a:r>
            <a:rPr lang="en-GB" sz="1100"/>
            <a:t>t = -6.0703, df = 2, p-value = 0.02608</a:t>
          </a:r>
        </a:p>
        <a:p>
          <a:r>
            <a:rPr lang="en-GB" sz="1100"/>
            <a:t>alternative hypothesis: true correlation is not equal to 0</a:t>
          </a:r>
        </a:p>
        <a:p>
          <a:r>
            <a:rPr lang="en-GB" sz="1100"/>
            <a:t>95 percent confidence interval:</a:t>
          </a:r>
        </a:p>
        <a:p>
          <a:r>
            <a:rPr lang="en-GB" sz="1100"/>
            <a:t> -0.9994758 -0.2005683</a:t>
          </a:r>
        </a:p>
        <a:p>
          <a:r>
            <a:rPr lang="en-GB" sz="1100"/>
            <a:t>sample estimates:</a:t>
          </a:r>
        </a:p>
        <a:p>
          <a:r>
            <a:rPr lang="en-GB" sz="1100"/>
            <a:t>       cor </a:t>
          </a:r>
        </a:p>
        <a:p>
          <a:r>
            <a:rPr lang="en-GB" sz="1100"/>
            <a:t>-0.9739192 </a:t>
          </a:r>
        </a:p>
        <a:p>
          <a:b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Call: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lm(formula = f ~ G, data = mydata)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Coefficients: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(Intercept)            G 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1.027e-02   -2.585e-06 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&gt; summary(m)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Call: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lm(formula = f ~ G, data = mydata)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Residuals: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1          2          3          4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5.627e-05 -1.034e-05 -9.690e-05  5.098e-05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Coefficients: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Estimate Std. Error t value Pr(&gt;|t|)   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(Intercept)  1.027e-02  1.069e-04   96.06 0.000108 ***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G           -2.585e-06  4.259e-07   -6.07 0.026081 * 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---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Signif. codes:  0 ‘***’ 0.001 ‘**’ 0.01 ‘*’ 0.05 ‘.’ 0.1 ‘ ’ 1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Residual standard error: 8.735e-05 on 2 degrees of freedom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Multiple R-squared:  0.9485,	Adjusted R-squared:  0.9228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F-statistic: 36.85 on 1 and 2 DF,  p-value: 0.02608</a:t>
          </a:r>
          <a:b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en-GB" sz="1100"/>
        </a:p>
      </xdr:txBody>
    </xdr:sp>
    <xdr:clientData/>
  </xdr:twoCellAnchor>
  <xdr:twoCellAnchor>
    <xdr:from>
      <xdr:col>0</xdr:col>
      <xdr:colOff>1149350</xdr:colOff>
      <xdr:row>33</xdr:row>
      <xdr:rowOff>158751</xdr:rowOff>
    </xdr:from>
    <xdr:to>
      <xdr:col>4</xdr:col>
      <xdr:colOff>288925</xdr:colOff>
      <xdr:row>52</xdr:row>
      <xdr:rowOff>50801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F00D689D-06D1-233D-7545-A3BE49E828E4}"/>
            </a:ext>
          </a:extLst>
        </xdr:cNvPr>
        <xdr:cNvSpPr txBox="1"/>
      </xdr:nvSpPr>
      <xdr:spPr>
        <a:xfrm>
          <a:off x="1149350" y="6016626"/>
          <a:ext cx="4267200" cy="3209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&gt; m = aov(f ~ Ref, data = mydata)</a:t>
          </a:r>
        </a:p>
        <a:p>
          <a:r>
            <a:rPr lang="en-GB" sz="1100"/>
            <a:t>&gt; summary(m)</a:t>
          </a:r>
        </a:p>
        <a:p>
          <a:r>
            <a:rPr lang="en-GB" sz="1100"/>
            <a:t>Df    Sum Sq   Mean Sq F value Pr(&gt;F)  </a:t>
          </a:r>
        </a:p>
        <a:p>
          <a:r>
            <a:rPr lang="en-GB" sz="1100"/>
            <a:t>Ref          1 2.895e-07 2.895e-07   83.36 0.0118 *</a:t>
          </a:r>
        </a:p>
        <a:p>
          <a:r>
            <a:rPr lang="en-GB" sz="1100"/>
            <a:t>    Residuals    2 6.950e-09 3.470e-09                 </a:t>
          </a:r>
        </a:p>
        <a:p>
          <a:r>
            <a:rPr lang="en-GB" sz="1100"/>
            <a:t>---</a:t>
          </a:r>
        </a:p>
        <a:p>
          <a:r>
            <a:rPr lang="en-GB" sz="1100"/>
            <a:t>    Signif. codes:  0 ‘***’ 0.001 ‘**’ 0.01 ‘*’ 0.05 ‘.’ 0.1 ‘ ’ 1</a:t>
          </a:r>
        </a:p>
        <a:p>
          <a:endParaRPr lang="en-GB" sz="1100"/>
        </a:p>
        <a:p>
          <a:r>
            <a:rPr lang="en-GB" sz="1100"/>
            <a:t>m = aov(G ~ Ref, data = mydata)</a:t>
          </a:r>
        </a:p>
        <a:p>
          <a:r>
            <a:rPr lang="en-GB" sz="1100"/>
            <a:t>&gt; summary(m)</a:t>
          </a:r>
        </a:p>
        <a:p>
          <a:r>
            <a:rPr lang="en-GB" sz="1100"/>
            <a:t>Df Sum Sq Mean Sq F value Pr(&gt;F)  </a:t>
          </a:r>
        </a:p>
        <a:p>
          <a:r>
            <a:rPr lang="en-GB" sz="1100"/>
            <a:t>Ref          1  36231   36231   12.42 0.0719 .</a:t>
          </a:r>
        </a:p>
        <a:p>
          <a:r>
            <a:rPr lang="en-GB" sz="1100"/>
            <a:t>Residuals    2   5834    2917                 </a:t>
          </a:r>
        </a:p>
        <a:p>
          <a:r>
            <a:rPr lang="en-GB" sz="1100"/>
            <a:t>---</a:t>
          </a:r>
        </a:p>
        <a:p>
          <a:r>
            <a:rPr lang="en-GB" sz="1100"/>
            <a:t>    Signif. codes:  0 ‘***’ 0.001 ‘**’ 0.01 ‘*’ 0.05 ‘.’ 0.1 ‘ ’ 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F16DA-9704-4923-9069-8F3C6ED0CD72}">
  <dimension ref="A1:A21"/>
  <sheetViews>
    <sheetView tabSelected="1" workbookViewId="0">
      <selection activeCell="A13" sqref="A13"/>
    </sheetView>
  </sheetViews>
  <sheetFormatPr defaultRowHeight="14.5" x14ac:dyDescent="0.35"/>
  <cols>
    <col min="1" max="1" width="91.81640625" style="37" customWidth="1"/>
    <col min="2" max="16384" width="8.7265625" style="36"/>
  </cols>
  <sheetData>
    <row r="1" spans="1:1" x14ac:dyDescent="0.35">
      <c r="A1" s="35" t="s">
        <v>29</v>
      </c>
    </row>
    <row r="2" spans="1:1" x14ac:dyDescent="0.35">
      <c r="A2" s="37" t="s">
        <v>30</v>
      </c>
    </row>
    <row r="4" spans="1:1" ht="29" x14ac:dyDescent="0.35">
      <c r="A4" s="37" t="s">
        <v>31</v>
      </c>
    </row>
    <row r="5" spans="1:1" ht="29" x14ac:dyDescent="0.35">
      <c r="A5" s="37" t="s">
        <v>32</v>
      </c>
    </row>
    <row r="7" spans="1:1" x14ac:dyDescent="0.35">
      <c r="A7" s="38"/>
    </row>
    <row r="9" spans="1:1" x14ac:dyDescent="0.35">
      <c r="A9" s="38"/>
    </row>
    <row r="11" spans="1:1" x14ac:dyDescent="0.35">
      <c r="A11" s="38"/>
    </row>
    <row r="13" spans="1:1" x14ac:dyDescent="0.35">
      <c r="A13" s="39"/>
    </row>
    <row r="15" spans="1:1" x14ac:dyDescent="0.35">
      <c r="A15" s="38"/>
    </row>
    <row r="16" spans="1:1" x14ac:dyDescent="0.35">
      <c r="A16" s="38"/>
    </row>
    <row r="17" spans="1:1" x14ac:dyDescent="0.35">
      <c r="A17" s="38"/>
    </row>
    <row r="18" spans="1:1" x14ac:dyDescent="0.35">
      <c r="A18" s="38"/>
    </row>
    <row r="19" spans="1:1" x14ac:dyDescent="0.35">
      <c r="A19" s="38"/>
    </row>
    <row r="20" spans="1:1" x14ac:dyDescent="0.35">
      <c r="A20" s="38"/>
    </row>
    <row r="21" spans="1:1" x14ac:dyDescent="0.35">
      <c r="A21" s="3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DBAF0-76C1-4B2E-9122-9B329BE5341C}">
  <sheetPr codeName="Sheet1"/>
  <dimension ref="A2:J37"/>
  <sheetViews>
    <sheetView zoomScale="70" zoomScaleNormal="70" workbookViewId="0">
      <selection activeCell="D19" sqref="D19"/>
    </sheetView>
  </sheetViews>
  <sheetFormatPr defaultRowHeight="14.5" x14ac:dyDescent="0.35"/>
  <cols>
    <col min="1" max="1" width="35.1796875" bestFit="1" customWidth="1"/>
    <col min="4" max="4" width="31.453125" bestFit="1" customWidth="1"/>
    <col min="7" max="7" width="35.81640625" bestFit="1" customWidth="1"/>
    <col min="9" max="9" width="17.54296875" bestFit="1" customWidth="1"/>
    <col min="10" max="10" width="13.26953125" customWidth="1"/>
  </cols>
  <sheetData>
    <row r="2" spans="1:1" x14ac:dyDescent="0.35">
      <c r="A2" t="s">
        <v>4</v>
      </c>
    </row>
    <row r="12" spans="1:1" x14ac:dyDescent="0.35">
      <c r="A12" t="s">
        <v>0</v>
      </c>
    </row>
    <row r="13" spans="1:1" x14ac:dyDescent="0.35">
      <c r="A13" t="s">
        <v>1</v>
      </c>
    </row>
    <row r="14" spans="1:1" x14ac:dyDescent="0.35">
      <c r="A14" t="s">
        <v>9</v>
      </c>
    </row>
    <row r="15" spans="1:1" x14ac:dyDescent="0.35">
      <c r="A15" t="s">
        <v>2</v>
      </c>
    </row>
    <row r="16" spans="1:1" x14ac:dyDescent="0.35">
      <c r="A16" t="s">
        <v>3</v>
      </c>
    </row>
    <row r="17" spans="1:1" x14ac:dyDescent="0.35">
      <c r="A17" t="s">
        <v>5</v>
      </c>
    </row>
    <row r="34" spans="1:10" x14ac:dyDescent="0.35">
      <c r="I34" s="1"/>
      <c r="J34" s="1"/>
    </row>
    <row r="36" spans="1:10" x14ac:dyDescent="0.35">
      <c r="A36" s="2"/>
    </row>
    <row r="37" spans="1:10" x14ac:dyDescent="0.35">
      <c r="A37" s="2"/>
      <c r="B37" s="2"/>
      <c r="C37" s="2"/>
      <c r="D37" s="2"/>
      <c r="E37" s="2"/>
      <c r="F37" s="2"/>
      <c r="G37" s="2"/>
    </row>
  </sheetData>
  <sortState xmlns:xlrd2="http://schemas.microsoft.com/office/spreadsheetml/2017/richdata2" ref="J22:J34">
    <sortCondition ref="J22"/>
  </sortState>
  <phoneticPr fontId="2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C28D8-DD82-407F-B96F-CD8B4F774D59}">
  <sheetPr codeName="Sheet2"/>
  <dimension ref="A1:AU34"/>
  <sheetViews>
    <sheetView zoomScale="60" zoomScaleNormal="60" workbookViewId="0">
      <selection activeCell="C22" sqref="C22"/>
    </sheetView>
  </sheetViews>
  <sheetFormatPr defaultRowHeight="14.5" x14ac:dyDescent="0.35"/>
  <cols>
    <col min="1" max="1" width="39.453125" bestFit="1" customWidth="1"/>
    <col min="2" max="2" width="16.81640625" style="4" customWidth="1"/>
    <col min="3" max="5" width="8.7265625" style="14" customWidth="1"/>
    <col min="6" max="6" width="32.36328125" customWidth="1"/>
    <col min="7" max="7" width="14.1796875" style="24" customWidth="1"/>
    <col min="8" max="8" width="13.1796875" style="20" customWidth="1"/>
    <col min="9" max="9" width="8.7265625" style="13" customWidth="1"/>
    <col min="10" max="10" width="8.7265625" style="14" customWidth="1"/>
    <col min="11" max="11" width="14" style="14" customWidth="1"/>
    <col min="12" max="12" width="13.1796875" style="16" customWidth="1"/>
    <col min="13" max="13" width="20.54296875" style="14" customWidth="1"/>
    <col min="14" max="14" width="9.7265625" style="14" customWidth="1"/>
    <col min="15" max="15" width="10.453125" style="14" customWidth="1"/>
    <col min="16" max="16" width="11.81640625" style="16" customWidth="1"/>
    <col min="17" max="19" width="8.7265625" style="14" customWidth="1"/>
    <col min="20" max="20" width="12.6328125" style="16" customWidth="1"/>
    <col min="21" max="22" width="8.7265625" style="14" customWidth="1"/>
    <col min="23" max="23" width="8.7265625" customWidth="1"/>
    <col min="24" max="24" width="11.81640625" style="2" customWidth="1"/>
    <col min="25" max="27" width="8.7265625" customWidth="1"/>
    <col min="28" max="28" width="11.81640625" style="2" customWidth="1"/>
    <col min="31" max="31" width="11.81640625" bestFit="1" customWidth="1"/>
    <col min="32" max="34" width="11.81640625" customWidth="1"/>
    <col min="35" max="35" width="35.1796875" bestFit="1" customWidth="1"/>
    <col min="36" max="36" width="37.453125" bestFit="1" customWidth="1"/>
    <col min="37" max="37" width="8.81640625" customWidth="1"/>
    <col min="38" max="38" width="14.7265625" customWidth="1"/>
    <col min="39" max="39" width="14.81640625" customWidth="1"/>
    <col min="40" max="40" width="16.81640625" bestFit="1" customWidth="1"/>
  </cols>
  <sheetData>
    <row r="1" spans="1:28" x14ac:dyDescent="0.35">
      <c r="A1" s="15"/>
      <c r="J1" s="14" t="s">
        <v>28</v>
      </c>
    </row>
    <row r="2" spans="1:28" x14ac:dyDescent="0.35">
      <c r="B2" s="19" t="s">
        <v>15</v>
      </c>
      <c r="C2" s="18"/>
      <c r="D2" s="18"/>
      <c r="E2" s="3"/>
      <c r="F2" s="3"/>
      <c r="G2" s="25"/>
      <c r="H2" s="19" t="s">
        <v>16</v>
      </c>
      <c r="I2" s="22" t="s">
        <v>14</v>
      </c>
      <c r="K2" s="31" t="s">
        <v>16</v>
      </c>
      <c r="L2" s="32" t="s">
        <v>14</v>
      </c>
      <c r="M2" s="18"/>
      <c r="N2" s="18"/>
      <c r="O2" s="18"/>
      <c r="P2" s="18"/>
      <c r="Q2" s="18"/>
      <c r="R2" s="18"/>
      <c r="S2" s="18"/>
      <c r="T2" s="14"/>
      <c r="X2"/>
      <c r="AB2"/>
    </row>
    <row r="3" spans="1:28" s="6" customFormat="1" ht="15" thickBot="1" x14ac:dyDescent="0.4">
      <c r="B3" s="7" t="s">
        <v>13</v>
      </c>
      <c r="C3" s="6" t="s">
        <v>7</v>
      </c>
      <c r="D3" s="6" t="s">
        <v>6</v>
      </c>
      <c r="E3" s="6" t="s">
        <v>10</v>
      </c>
      <c r="F3" s="8" t="s">
        <v>8</v>
      </c>
      <c r="G3" s="26"/>
      <c r="H3" s="7"/>
      <c r="I3" s="23"/>
      <c r="J3" s="34" t="s">
        <v>19</v>
      </c>
      <c r="K3" s="34"/>
      <c r="L3" s="34"/>
      <c r="N3" s="6" t="s">
        <v>1</v>
      </c>
      <c r="O3" s="6">
        <v>0.8</v>
      </c>
    </row>
    <row r="4" spans="1:28" s="15" customFormat="1" ht="15" thickTop="1" x14ac:dyDescent="0.35">
      <c r="A4" s="15" t="s">
        <v>20</v>
      </c>
      <c r="B4" s="27">
        <v>0.8</v>
      </c>
      <c r="C4" s="5">
        <v>1.6329779964524255E-2</v>
      </c>
      <c r="D4" s="5">
        <f>4*1025</f>
        <v>4100</v>
      </c>
      <c r="E4" s="15">
        <v>996.91</v>
      </c>
      <c r="F4" s="28">
        <f>2*((E4*(C4/(D4*B4))))</f>
        <v>9.9264152100206546E-3</v>
      </c>
      <c r="G4" s="29"/>
      <c r="H4" s="27"/>
      <c r="I4" s="30"/>
      <c r="J4" s="33">
        <v>152.81</v>
      </c>
      <c r="K4" s="33"/>
      <c r="L4" s="33"/>
      <c r="M4" s="5"/>
      <c r="N4" s="5" t="s">
        <v>9</v>
      </c>
      <c r="O4" s="5" t="s">
        <v>11</v>
      </c>
      <c r="P4" s="5"/>
      <c r="Q4" s="5"/>
      <c r="R4" s="5"/>
      <c r="S4" s="5"/>
      <c r="T4" s="5"/>
      <c r="U4" s="5"/>
      <c r="V4" s="5"/>
    </row>
    <row r="5" spans="1:28" s="15" customFormat="1" x14ac:dyDescent="0.35">
      <c r="A5" s="15" t="s">
        <v>21</v>
      </c>
      <c r="B5" s="27">
        <v>0.8</v>
      </c>
      <c r="C5" s="5">
        <v>1.6352883654722872E-2</v>
      </c>
      <c r="D5" s="5">
        <f>4*1024</f>
        <v>4096</v>
      </c>
      <c r="E5" s="15">
        <v>997.7</v>
      </c>
      <c r="F5" s="28">
        <f t="shared" ref="F5" si="0">2*((E5*(C5/(D5*B5))))</f>
        <v>9.9580517714337215E-3</v>
      </c>
      <c r="G5" s="29" t="s">
        <v>17</v>
      </c>
      <c r="H5" s="27">
        <f>AVERAGE(F4:F5)</f>
        <v>9.942233490727188E-3</v>
      </c>
      <c r="I5" s="30">
        <f>_xlfn.STDEV.P(F4:F5)</f>
        <v>1.5818280706533447E-5</v>
      </c>
      <c r="J5" s="33">
        <v>114.81</v>
      </c>
      <c r="K5" s="33">
        <v>132.5</v>
      </c>
      <c r="L5" s="33">
        <f>_xlfn.STDEV.P(J4:J5)</f>
        <v>19</v>
      </c>
      <c r="M5" s="5"/>
      <c r="N5" s="5" t="s">
        <v>2</v>
      </c>
      <c r="O5" s="5" t="s">
        <v>12</v>
      </c>
      <c r="P5" s="5"/>
      <c r="Q5" s="5"/>
      <c r="R5" s="5"/>
      <c r="S5" s="5"/>
      <c r="T5" s="5"/>
      <c r="U5" s="5"/>
      <c r="V5" s="5"/>
    </row>
    <row r="6" spans="1:28" s="15" customFormat="1" x14ac:dyDescent="0.35">
      <c r="A6" s="15" t="s">
        <v>22</v>
      </c>
      <c r="B6" s="27">
        <v>0.8</v>
      </c>
      <c r="C6" s="5">
        <v>1.5472640457492992E-2</v>
      </c>
      <c r="D6" s="5">
        <f>4*1025</f>
        <v>4100</v>
      </c>
      <c r="E6" s="15">
        <v>1002.8</v>
      </c>
      <c r="F6" s="28">
        <f>2*((E6*(C6/(D6*B6))))</f>
        <v>9.4609535675451058E-3</v>
      </c>
      <c r="G6" s="29" t="s">
        <v>18</v>
      </c>
      <c r="H6" s="27">
        <f>AVERAGE(F6:F7)</f>
        <v>9.4041856168940972E-3</v>
      </c>
      <c r="I6" s="30">
        <f>_xlfn.STDEV.P(F6:F7)</f>
        <v>5.6767950651008536E-5</v>
      </c>
      <c r="J6" s="33">
        <v>273.60000000000002</v>
      </c>
      <c r="K6" s="33">
        <f>AVERAGE(J6:J7)</f>
        <v>324.15499999999997</v>
      </c>
      <c r="L6" s="33">
        <f>_xlfn.STDEV.P(J6:J7)</f>
        <v>50.555000000000199</v>
      </c>
      <c r="M6" s="5"/>
      <c r="N6" s="5" t="s">
        <v>3</v>
      </c>
      <c r="O6" s="5"/>
      <c r="P6" s="5"/>
      <c r="Q6" s="5"/>
      <c r="R6" s="5"/>
      <c r="S6" s="5"/>
      <c r="T6" s="5"/>
      <c r="U6" s="5"/>
      <c r="V6" s="5"/>
    </row>
    <row r="7" spans="1:28" s="15" customFormat="1" x14ac:dyDescent="0.35">
      <c r="A7" s="15" t="s">
        <v>23</v>
      </c>
      <c r="B7" s="27">
        <v>0.8</v>
      </c>
      <c r="C7" s="5">
        <v>1.5995497582001573E-2</v>
      </c>
      <c r="D7" s="5">
        <f>1025*4</f>
        <v>4100</v>
      </c>
      <c r="E7" s="15">
        <v>958.38</v>
      </c>
      <c r="F7" s="28">
        <f>2*((E7*(C7/(D7*B7))))</f>
        <v>9.3474176662430887E-3</v>
      </c>
      <c r="G7" s="29"/>
      <c r="H7" s="27"/>
      <c r="I7" s="30"/>
      <c r="J7" s="33">
        <v>374.71</v>
      </c>
      <c r="K7" s="33"/>
      <c r="L7" s="33"/>
      <c r="M7" s="5"/>
      <c r="N7" s="5" t="s">
        <v>5</v>
      </c>
      <c r="O7" s="5">
        <v>999.73</v>
      </c>
      <c r="P7" s="5"/>
      <c r="Q7" s="5"/>
      <c r="R7" s="5"/>
      <c r="S7" s="5"/>
      <c r="T7" s="5"/>
      <c r="U7" s="5"/>
      <c r="V7" s="5"/>
    </row>
    <row r="9" spans="1:28" x14ac:dyDescent="0.35">
      <c r="A9" t="s">
        <v>24</v>
      </c>
      <c r="B9" s="4">
        <f>((F4-F5)/F5)*100</f>
        <v>-0.31769830223037676</v>
      </c>
      <c r="H9" s="20">
        <f>(H5-H6)/H6*100</f>
        <v>5.7213659507795933</v>
      </c>
    </row>
    <row r="10" spans="1:28" x14ac:dyDescent="0.35">
      <c r="A10" t="s">
        <v>27</v>
      </c>
      <c r="B10" s="4">
        <f>((F4-F6)/F6)*100</f>
        <v>4.9198174280473204</v>
      </c>
    </row>
    <row r="12" spans="1:28" ht="15.5" x14ac:dyDescent="0.35">
      <c r="A12" t="s">
        <v>25</v>
      </c>
      <c r="B12" s="4">
        <f>((F7-F6)/F6)*100</f>
        <v>-1.2000471251808178</v>
      </c>
      <c r="H12" s="21"/>
    </row>
    <row r="13" spans="1:28" x14ac:dyDescent="0.35">
      <c r="A13" t="s">
        <v>26</v>
      </c>
      <c r="B13" s="4">
        <f>((F5-F7)/F7)*100</f>
        <v>6.532650267633314</v>
      </c>
    </row>
    <row r="14" spans="1:28" ht="15.5" x14ac:dyDescent="0.35">
      <c r="H14" s="21"/>
    </row>
    <row r="15" spans="1:28" x14ac:dyDescent="0.35">
      <c r="B15" s="4">
        <f>(H5-H6)/H6*100</f>
        <v>5.7213659507795933</v>
      </c>
    </row>
    <row r="21" spans="36:47" x14ac:dyDescent="0.35">
      <c r="AJ21" s="12"/>
      <c r="AK21" s="12"/>
      <c r="AL21" s="12"/>
      <c r="AO21" s="2"/>
      <c r="AP21" s="2"/>
      <c r="AQ21" s="2"/>
      <c r="AR21" s="2"/>
    </row>
    <row r="22" spans="36:47" x14ac:dyDescent="0.35">
      <c r="AK22" s="9"/>
      <c r="AL22" s="9"/>
      <c r="AO22" s="9"/>
      <c r="AP22" s="9"/>
    </row>
    <row r="23" spans="36:47" x14ac:dyDescent="0.35">
      <c r="AL23" s="9"/>
      <c r="AQ23" s="10"/>
    </row>
    <row r="24" spans="36:47" x14ac:dyDescent="0.35">
      <c r="AL24" s="9"/>
    </row>
    <row r="25" spans="36:47" x14ac:dyDescent="0.35">
      <c r="AK25" s="10"/>
      <c r="AL25" s="9"/>
    </row>
    <row r="26" spans="36:47" x14ac:dyDescent="0.35">
      <c r="AK26" s="10"/>
      <c r="AL26" s="9"/>
    </row>
    <row r="27" spans="36:47" x14ac:dyDescent="0.35">
      <c r="AL27" s="9"/>
    </row>
    <row r="28" spans="36:47" x14ac:dyDescent="0.35">
      <c r="AL28" s="9"/>
      <c r="AQ28" s="17"/>
      <c r="AU28" s="17"/>
    </row>
    <row r="29" spans="36:47" x14ac:dyDescent="0.35">
      <c r="AL29" s="9"/>
    </row>
    <row r="30" spans="36:47" x14ac:dyDescent="0.35">
      <c r="AL30" s="9"/>
    </row>
    <row r="31" spans="36:47" x14ac:dyDescent="0.35">
      <c r="AL31" s="9"/>
    </row>
    <row r="32" spans="36:47" x14ac:dyDescent="0.35">
      <c r="AL32" s="9"/>
    </row>
    <row r="33" spans="38:43" x14ac:dyDescent="0.35">
      <c r="AL33" s="9"/>
      <c r="AQ33" s="10"/>
    </row>
    <row r="34" spans="38:43" x14ac:dyDescent="0.35">
      <c r="AL34" s="11"/>
    </row>
  </sheetData>
  <phoneticPr fontId="2" type="noConversion"/>
  <pageMargins left="0.7" right="0.7" top="0.75" bottom="0.75" header="0.3" footer="0.3"/>
  <pageSetup paperSize="9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4585F1ED11D614F8115969A8019BAE4" ma:contentTypeVersion="9" ma:contentTypeDescription="Create a new document." ma:contentTypeScope="" ma:versionID="b6a470954b6175a89dfd41aca4ca5809">
  <xsd:schema xmlns:xsd="http://www.w3.org/2001/XMLSchema" xmlns:xs="http://www.w3.org/2001/XMLSchema" xmlns:p="http://schemas.microsoft.com/office/2006/metadata/properties" xmlns:ns3="3d10b454-172a-445b-809d-a4d42c4fbd7f" targetNamespace="http://schemas.microsoft.com/office/2006/metadata/properties" ma:root="true" ma:fieldsID="b97fea4e5cf3f7747e385ffedc5fd8e8" ns3:_="">
    <xsd:import namespace="3d10b454-172a-445b-809d-a4d42c4fbd7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10b454-172a-445b-809d-a4d42c4fbd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99C216-A7F8-44E5-A506-4D6799D6ED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10b454-172a-445b-809d-a4d42c4fbd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68E6FD-BA12-4AED-B818-DB2DB17807B4}">
  <ds:schemaRefs>
    <ds:schemaRef ds:uri="http://purl.org/dc/terms/"/>
    <ds:schemaRef ds:uri="3d10b454-172a-445b-809d-a4d42c4fbd7f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5582133-EDC6-467E-9736-ADF9BAD326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Equation</vt:lpstr>
      <vt:lpstr>Inst. Cf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A.</dc:creator>
  <cp:lastModifiedBy>Alexandra Snowdon</cp:lastModifiedBy>
  <dcterms:created xsi:type="dcterms:W3CDTF">2020-08-07T12:08:09Z</dcterms:created>
  <dcterms:modified xsi:type="dcterms:W3CDTF">2023-06-16T10:39:32Z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0x010100D4585F1ED11D614F8115969A8019BAE4</vt:lpwstr>
  </property>
</Properties>
</file>