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sotonac-my.sharepoint.com/personal/aj1g19_soton_ac_uk/Documents/PhD/Written Work/Year 4/PHD/FINAL SUBMISSION/DATA/ColourTime/"/>
    </mc:Choice>
  </mc:AlternateContent>
  <xr:revisionPtr revIDLastSave="690" documentId="11_F25DC773A252ABDACC10486AD99C65965BDE58F2" xr6:coauthVersionLast="47" xr6:coauthVersionMax="47" xr10:uidLastSave="{06023B7D-E0E0-4F9B-BD3B-D9C346BCEFF3}"/>
  <bookViews>
    <workbookView xWindow="28680" yWindow="-120" windowWidth="29040" windowHeight="15840" xr2:uid="{00000000-000D-0000-FFFF-FFFF00000000}"/>
  </bookViews>
  <sheets>
    <sheet name="Sheet1" sheetId="8" r:id="rId1"/>
    <sheet name="Before" sheetId="1" r:id="rId2"/>
    <sheet name="After" sheetId="2" r:id="rId3"/>
    <sheet name="W7 Averages" sheetId="4" r:id="rId4"/>
    <sheet name="W8 Averages" sheetId="6" r:id="rId5"/>
    <sheet name="7+8" sheetId="7" r:id="rId6"/>
    <sheet name="SUMMARY"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7" l="1"/>
  <c r="I5" i="4"/>
  <c r="B12" i="7"/>
  <c r="L14" i="7"/>
  <c r="I14" i="7"/>
  <c r="J14" i="7"/>
  <c r="K14" i="7"/>
  <c r="M14" i="7"/>
  <c r="L13" i="7"/>
  <c r="M13" i="7"/>
  <c r="J13" i="7"/>
  <c r="K13" i="7"/>
  <c r="I13" i="7"/>
  <c r="L12" i="7"/>
  <c r="J12" i="7"/>
  <c r="K12" i="7"/>
  <c r="M12" i="7"/>
  <c r="I12" i="7"/>
  <c r="E14" i="7"/>
  <c r="C14" i="7"/>
  <c r="F14" i="7"/>
  <c r="B14" i="7"/>
  <c r="F13" i="7"/>
  <c r="C13" i="7"/>
  <c r="D13" i="7"/>
  <c r="E13" i="7"/>
  <c r="B13" i="7"/>
  <c r="E12" i="7"/>
  <c r="C12" i="7"/>
  <c r="D12" i="7"/>
  <c r="F12" i="7"/>
  <c r="L11" i="6"/>
  <c r="L6" i="6"/>
  <c r="E10" i="6"/>
  <c r="E5" i="6"/>
  <c r="L12" i="4"/>
  <c r="L7" i="4"/>
  <c r="L10" i="4"/>
  <c r="L5" i="4"/>
  <c r="E10" i="4"/>
  <c r="E12" i="4"/>
  <c r="E7" i="4"/>
  <c r="E6" i="4"/>
  <c r="E5" i="4"/>
  <c r="C12" i="4"/>
  <c r="C7" i="4"/>
  <c r="J12" i="6"/>
  <c r="K12" i="6"/>
  <c r="L12" i="6"/>
  <c r="M12" i="6"/>
  <c r="I12" i="6"/>
  <c r="J11" i="6"/>
  <c r="K11" i="6"/>
  <c r="M11" i="6"/>
  <c r="I11" i="6"/>
  <c r="J10" i="6"/>
  <c r="K10" i="6"/>
  <c r="L10" i="6"/>
  <c r="M10" i="6"/>
  <c r="I10" i="6"/>
  <c r="J6" i="6"/>
  <c r="K6" i="6"/>
  <c r="M6" i="6"/>
  <c r="J7" i="6"/>
  <c r="K7" i="6"/>
  <c r="L7" i="6"/>
  <c r="M7" i="6"/>
  <c r="I7" i="6"/>
  <c r="I6" i="6"/>
  <c r="J5" i="6"/>
  <c r="K5" i="6"/>
  <c r="L5" i="6"/>
  <c r="M5" i="6"/>
  <c r="I5" i="6"/>
  <c r="C11" i="6"/>
  <c r="D11" i="6"/>
  <c r="E11" i="6"/>
  <c r="F11" i="6"/>
  <c r="C12" i="6"/>
  <c r="D12" i="6"/>
  <c r="E12" i="6"/>
  <c r="F12" i="6"/>
  <c r="B12" i="6"/>
  <c r="B11" i="6"/>
  <c r="C10" i="6"/>
  <c r="D10" i="6"/>
  <c r="F10" i="6"/>
  <c r="B10" i="6"/>
  <c r="C7" i="6"/>
  <c r="D7" i="6"/>
  <c r="E7" i="6"/>
  <c r="F7" i="6"/>
  <c r="C6" i="6"/>
  <c r="D6" i="6"/>
  <c r="E6" i="6"/>
  <c r="F6" i="6"/>
  <c r="B7" i="6"/>
  <c r="B6" i="6"/>
  <c r="C5" i="6"/>
  <c r="D5" i="6"/>
  <c r="F5" i="6"/>
  <c r="B5" i="6"/>
  <c r="J12" i="4"/>
  <c r="K12" i="4"/>
  <c r="M12" i="4"/>
  <c r="I12" i="4"/>
  <c r="J11" i="4"/>
  <c r="K11" i="4"/>
  <c r="L11" i="4"/>
  <c r="M11" i="4"/>
  <c r="I11" i="4"/>
  <c r="J10" i="4"/>
  <c r="K10" i="4"/>
  <c r="M10" i="4"/>
  <c r="I10" i="4"/>
  <c r="J7" i="4"/>
  <c r="J9" i="7" s="1"/>
  <c r="K7" i="4"/>
  <c r="M7" i="4"/>
  <c r="I7" i="4"/>
  <c r="J6" i="4"/>
  <c r="K6" i="4"/>
  <c r="K8" i="7" s="1"/>
  <c r="L6" i="4"/>
  <c r="M6" i="4"/>
  <c r="I6" i="4"/>
  <c r="M5" i="4"/>
  <c r="J5" i="4"/>
  <c r="K5" i="4"/>
  <c r="K7" i="7" s="1"/>
  <c r="D12" i="4"/>
  <c r="F12" i="4"/>
  <c r="B12" i="4"/>
  <c r="C11" i="4"/>
  <c r="D11" i="4"/>
  <c r="E11" i="4"/>
  <c r="F11" i="4"/>
  <c r="B11" i="4"/>
  <c r="C10" i="4"/>
  <c r="D10" i="4"/>
  <c r="F10" i="4"/>
  <c r="B10" i="4"/>
  <c r="C6" i="4"/>
  <c r="D6" i="4"/>
  <c r="F6" i="4"/>
  <c r="B6" i="4"/>
  <c r="B8" i="7" s="1"/>
  <c r="D7" i="4"/>
  <c r="F7" i="4"/>
  <c r="B7" i="4"/>
  <c r="C5" i="4"/>
  <c r="D5" i="4"/>
  <c r="F5" i="4"/>
  <c r="F7" i="7" s="1"/>
  <c r="B5" i="4"/>
  <c r="B7" i="7" s="1"/>
  <c r="J8" i="7" l="1"/>
  <c r="L8" i="7"/>
  <c r="D7" i="7"/>
  <c r="L9" i="7"/>
  <c r="M7" i="7"/>
  <c r="K9" i="7"/>
  <c r="I8" i="7"/>
  <c r="I9" i="7"/>
  <c r="M9" i="7"/>
  <c r="C8" i="7"/>
  <c r="C9" i="7"/>
  <c r="E8" i="7"/>
  <c r="D8" i="7"/>
  <c r="E9" i="7"/>
  <c r="B9" i="7"/>
  <c r="D9" i="7"/>
  <c r="F8" i="7"/>
  <c r="M8" i="7"/>
  <c r="E7" i="7"/>
  <c r="C7" i="7"/>
  <c r="I7" i="7"/>
  <c r="F9" i="7"/>
  <c r="J7" i="7"/>
  <c r="L7" i="7"/>
</calcChain>
</file>

<file path=xl/sharedStrings.xml><?xml version="1.0" encoding="utf-8"?>
<sst xmlns="http://schemas.openxmlformats.org/spreadsheetml/2006/main" count="164" uniqueCount="28">
  <si>
    <t>Week</t>
  </si>
  <si>
    <t>Colour</t>
  </si>
  <si>
    <t>Th</t>
  </si>
  <si>
    <t>MaxTh</t>
  </si>
  <si>
    <t>Ra</t>
  </si>
  <si>
    <t>Cover</t>
  </si>
  <si>
    <t>BM</t>
  </si>
  <si>
    <t>Red</t>
  </si>
  <si>
    <t>White</t>
  </si>
  <si>
    <t>Black</t>
  </si>
  <si>
    <t>AVERAGES</t>
  </si>
  <si>
    <t>SD</t>
  </si>
  <si>
    <t>ALL BEFORE</t>
  </si>
  <si>
    <t>ALL AFTER</t>
  </si>
  <si>
    <t>ANOMALIES removed</t>
  </si>
  <si>
    <t>This workbook contains structural data of marine biofims grown on three different surfaces, taken using Optical Coherence Tomography (OCT). Structural data includes average thickness (mm), maximum thickness (mm), roughness coefficient (Ra*) and percent cover (%).</t>
  </si>
  <si>
    <t xml:space="preserve">OCT 2D-scans and 3D-scans were taken of the marine biofilms before and after exposure to testing on a rheometer. In this workbook, data from 3D-scans is presented. </t>
  </si>
  <si>
    <t xml:space="preserve">The 'SUMMARY' worksheet gives overall average structural data for the three surface types. </t>
  </si>
  <si>
    <t>Data collected: October - December 2022</t>
  </si>
  <si>
    <t>Author: Alexandra Snowdon</t>
  </si>
  <si>
    <t>AVERAGES COMBINING 7+8, Rstudio showed NO sig. differences between any of the structural data collected across week 7 and week 8</t>
  </si>
  <si>
    <t>WEEK 7 BEFORE</t>
  </si>
  <si>
    <t>WEEK 7 AFTER</t>
  </si>
  <si>
    <t>WEEK 8 BEFORE</t>
  </si>
  <si>
    <t>WEEK 8 AFTER</t>
  </si>
  <si>
    <t>The three surfaces investigated were red, white and black coupons/</t>
  </si>
  <si>
    <t xml:space="preserve">Raw .oct files were loaded into MATLAB and custom scripts produced by Stefania Fabbri were ran. The outputted data included thickness measurements, percent cover, a roughness coefficient and biomass. </t>
  </si>
  <si>
    <t xml:space="preserve">There is a worksheet for all data collected before and after rheometer testing. W7 averages collates all data collected after 7 weeks of fouling, and W8 holds the data collected after 8 weeks of fouling.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</si>
</sst>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FF0000"/>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5">
    <xf numFmtId="0" fontId="0" fillId="0" borderId="0" xfId="0"/>
    <xf numFmtId="0" fontId="1" fillId="0" borderId="0" xfId="0" applyFont="1"/>
    <xf numFmtId="0" fontId="0" fillId="0" borderId="1" xfId="0" applyBorder="1"/>
    <xf numFmtId="0" fontId="1" fillId="0" borderId="1" xfId="0" applyFont="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Thickness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7551963048498845"/>
          <c:w val="0.70489129483814528"/>
          <c:h val="0.71732901747558686"/>
        </c:manualLayout>
      </c:layout>
      <c:barChart>
        <c:barDir val="col"/>
        <c:grouping val="clustered"/>
        <c:varyColors val="0"/>
        <c:ser>
          <c:idx val="0"/>
          <c:order val="0"/>
          <c:tx>
            <c:v>Red (Before)</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0242-40D1-B0B4-D6C22685354F}"/>
              </c:ext>
            </c:extLst>
          </c:dPt>
          <c:errBars>
            <c:errBarType val="both"/>
            <c:errValType val="cust"/>
            <c:noEndCap val="0"/>
            <c:plus>
              <c:numRef>
                <c:f>'7+8'!$B$12</c:f>
                <c:numCache>
                  <c:formatCode>General</c:formatCode>
                  <c:ptCount val="1"/>
                  <c:pt idx="0">
                    <c:v>0.14357434494017318</c:v>
                  </c:pt>
                </c:numCache>
              </c:numRef>
            </c:plus>
            <c:minus>
              <c:numRef>
                <c:f>'7+8'!$B$12</c:f>
                <c:numCache>
                  <c:formatCode>General</c:formatCode>
                  <c:ptCount val="1"/>
                  <c:pt idx="0">
                    <c:v>0.14357434494017318</c:v>
                  </c:pt>
                </c:numCache>
              </c:numRef>
            </c:minus>
            <c:spPr>
              <a:noFill/>
              <a:ln w="9525" cap="flat" cmpd="sng" algn="ctr">
                <a:solidFill>
                  <a:schemeClr val="tx1">
                    <a:lumMod val="65000"/>
                    <a:lumOff val="35000"/>
                  </a:schemeClr>
                </a:solidFill>
                <a:round/>
              </a:ln>
              <a:effectLst/>
            </c:spPr>
          </c:errBars>
          <c:val>
            <c:numRef>
              <c:f>'7+8'!$B$7</c:f>
              <c:numCache>
                <c:formatCode>General</c:formatCode>
                <c:ptCount val="1"/>
                <c:pt idx="0">
                  <c:v>0.75788600000000006</c:v>
                </c:pt>
              </c:numCache>
            </c:numRef>
          </c:val>
          <c:extLst>
            <c:ext xmlns:c16="http://schemas.microsoft.com/office/drawing/2014/chart" uri="{C3380CC4-5D6E-409C-BE32-E72D297353CC}">
              <c16:uniqueId val="{00000001-0242-40D1-B0B4-D6C22685354F}"/>
            </c:ext>
          </c:extLst>
        </c:ser>
        <c:ser>
          <c:idx val="1"/>
          <c:order val="1"/>
          <c:tx>
            <c:v>Red (After)</c:v>
          </c:tx>
          <c:spPr>
            <a:solidFill>
              <a:schemeClr val="accent2"/>
            </a:solidFill>
            <a:ln>
              <a:noFill/>
            </a:ln>
            <a:effectLst/>
          </c:spPr>
          <c:invertIfNegative val="0"/>
          <c:errBars>
            <c:errBarType val="both"/>
            <c:errValType val="cust"/>
            <c:noEndCap val="0"/>
            <c:plus>
              <c:numRef>
                <c:f>'7+8'!$I$12</c:f>
                <c:numCache>
                  <c:formatCode>General</c:formatCode>
                  <c:ptCount val="1"/>
                  <c:pt idx="0">
                    <c:v>0.27285756086463897</c:v>
                  </c:pt>
                </c:numCache>
              </c:numRef>
            </c:plus>
            <c:minus>
              <c:numRef>
                <c:f>'7+8'!$I$12</c:f>
                <c:numCache>
                  <c:formatCode>General</c:formatCode>
                  <c:ptCount val="1"/>
                  <c:pt idx="0">
                    <c:v>0.27285756086463897</c:v>
                  </c:pt>
                </c:numCache>
              </c:numRef>
            </c:minus>
            <c:spPr>
              <a:noFill/>
              <a:ln w="9525" cap="flat" cmpd="sng" algn="ctr">
                <a:solidFill>
                  <a:schemeClr val="tx1">
                    <a:lumMod val="65000"/>
                    <a:lumOff val="35000"/>
                  </a:schemeClr>
                </a:solidFill>
                <a:round/>
              </a:ln>
              <a:effectLst/>
            </c:spPr>
          </c:errBars>
          <c:val>
            <c:numRef>
              <c:f>'7+8'!$I$7</c:f>
              <c:numCache>
                <c:formatCode>General</c:formatCode>
                <c:ptCount val="1"/>
                <c:pt idx="0">
                  <c:v>0.77311041666666669</c:v>
                </c:pt>
              </c:numCache>
            </c:numRef>
          </c:val>
          <c:extLst>
            <c:ext xmlns:c16="http://schemas.microsoft.com/office/drawing/2014/chart" uri="{C3380CC4-5D6E-409C-BE32-E72D297353CC}">
              <c16:uniqueId val="{00000002-0242-40D1-B0B4-D6C22685354F}"/>
            </c:ext>
          </c:extLst>
        </c:ser>
        <c:ser>
          <c:idx val="2"/>
          <c:order val="2"/>
          <c:tx>
            <c:v>White (Before)</c:v>
          </c:tx>
          <c:spPr>
            <a:solidFill>
              <a:schemeClr val="accent3"/>
            </a:solidFill>
            <a:ln>
              <a:noFill/>
            </a:ln>
            <a:effectLst/>
          </c:spPr>
          <c:invertIfNegative val="0"/>
          <c:errBars>
            <c:errBarType val="both"/>
            <c:errValType val="cust"/>
            <c:noEndCap val="0"/>
            <c:plus>
              <c:numRef>
                <c:f>'7+8'!$B$13</c:f>
                <c:numCache>
                  <c:formatCode>General</c:formatCode>
                  <c:ptCount val="1"/>
                  <c:pt idx="0">
                    <c:v>0.23351996550907242</c:v>
                  </c:pt>
                </c:numCache>
              </c:numRef>
            </c:plus>
            <c:minus>
              <c:numRef>
                <c:f>'7+8'!$B$13</c:f>
                <c:numCache>
                  <c:formatCode>General</c:formatCode>
                  <c:ptCount val="1"/>
                  <c:pt idx="0">
                    <c:v>0.23351996550907242</c:v>
                  </c:pt>
                </c:numCache>
              </c:numRef>
            </c:minus>
            <c:spPr>
              <a:noFill/>
              <a:ln w="9525" cap="flat" cmpd="sng" algn="ctr">
                <a:solidFill>
                  <a:schemeClr val="tx1">
                    <a:lumMod val="65000"/>
                    <a:lumOff val="35000"/>
                  </a:schemeClr>
                </a:solidFill>
                <a:round/>
              </a:ln>
              <a:effectLst/>
            </c:spPr>
          </c:errBars>
          <c:val>
            <c:numRef>
              <c:f>'7+8'!$B$8</c:f>
              <c:numCache>
                <c:formatCode>General</c:formatCode>
                <c:ptCount val="1"/>
                <c:pt idx="0">
                  <c:v>1.2350666666666668</c:v>
                </c:pt>
              </c:numCache>
            </c:numRef>
          </c:val>
          <c:extLst>
            <c:ext xmlns:c16="http://schemas.microsoft.com/office/drawing/2014/chart" uri="{C3380CC4-5D6E-409C-BE32-E72D297353CC}">
              <c16:uniqueId val="{00000003-0242-40D1-B0B4-D6C22685354F}"/>
            </c:ext>
          </c:extLst>
        </c:ser>
        <c:ser>
          <c:idx val="3"/>
          <c:order val="3"/>
          <c:tx>
            <c:v>White (After)</c:v>
          </c:tx>
          <c:spPr>
            <a:solidFill>
              <a:schemeClr val="accent4"/>
            </a:solidFill>
            <a:ln>
              <a:noFill/>
            </a:ln>
            <a:effectLst/>
          </c:spPr>
          <c:invertIfNegative val="0"/>
          <c:errBars>
            <c:errBarType val="both"/>
            <c:errValType val="cust"/>
            <c:noEndCap val="0"/>
            <c:plus>
              <c:numRef>
                <c:f>'7+8'!$I$13</c:f>
                <c:numCache>
                  <c:formatCode>General</c:formatCode>
                  <c:ptCount val="1"/>
                  <c:pt idx="0">
                    <c:v>0.23213522948703832</c:v>
                  </c:pt>
                </c:numCache>
              </c:numRef>
            </c:plus>
            <c:minus>
              <c:numRef>
                <c:f>'7+8'!$I$13</c:f>
                <c:numCache>
                  <c:formatCode>General</c:formatCode>
                  <c:ptCount val="1"/>
                  <c:pt idx="0">
                    <c:v>0.23213522948703832</c:v>
                  </c:pt>
                </c:numCache>
              </c:numRef>
            </c:minus>
            <c:spPr>
              <a:noFill/>
              <a:ln w="9525" cap="flat" cmpd="sng" algn="ctr">
                <a:solidFill>
                  <a:schemeClr val="tx1">
                    <a:lumMod val="65000"/>
                    <a:lumOff val="35000"/>
                  </a:schemeClr>
                </a:solidFill>
                <a:round/>
              </a:ln>
              <a:effectLst/>
            </c:spPr>
          </c:errBars>
          <c:val>
            <c:numRef>
              <c:f>'7+8'!$I$8</c:f>
              <c:numCache>
                <c:formatCode>General</c:formatCode>
                <c:ptCount val="1"/>
                <c:pt idx="0">
                  <c:v>0.73920041666666658</c:v>
                </c:pt>
              </c:numCache>
            </c:numRef>
          </c:val>
          <c:extLst>
            <c:ext xmlns:c16="http://schemas.microsoft.com/office/drawing/2014/chart" uri="{C3380CC4-5D6E-409C-BE32-E72D297353CC}">
              <c16:uniqueId val="{00000004-0242-40D1-B0B4-D6C22685354F}"/>
            </c:ext>
          </c:extLst>
        </c:ser>
        <c:ser>
          <c:idx val="4"/>
          <c:order val="4"/>
          <c:tx>
            <c:v>Black (Before)</c:v>
          </c:tx>
          <c:spPr>
            <a:solidFill>
              <a:schemeClr val="accent5"/>
            </a:solidFill>
            <a:ln>
              <a:noFill/>
            </a:ln>
            <a:effectLst/>
          </c:spPr>
          <c:invertIfNegative val="0"/>
          <c:errBars>
            <c:errBarType val="both"/>
            <c:errValType val="cust"/>
            <c:noEndCap val="0"/>
            <c:plus>
              <c:numRef>
                <c:f>'7+8'!$B$14</c:f>
                <c:numCache>
                  <c:formatCode>General</c:formatCode>
                  <c:ptCount val="1"/>
                  <c:pt idx="0">
                    <c:v>0.23571035482186131</c:v>
                  </c:pt>
                </c:numCache>
              </c:numRef>
            </c:plus>
            <c:minus>
              <c:numRef>
                <c:f>'7+8'!$B$14</c:f>
                <c:numCache>
                  <c:formatCode>General</c:formatCode>
                  <c:ptCount val="1"/>
                  <c:pt idx="0">
                    <c:v>0.23571035482186131</c:v>
                  </c:pt>
                </c:numCache>
              </c:numRef>
            </c:minus>
            <c:spPr>
              <a:noFill/>
              <a:ln w="9525" cap="flat" cmpd="sng" algn="ctr">
                <a:solidFill>
                  <a:schemeClr val="tx1">
                    <a:lumMod val="65000"/>
                    <a:lumOff val="35000"/>
                  </a:schemeClr>
                </a:solidFill>
                <a:round/>
              </a:ln>
              <a:effectLst/>
            </c:spPr>
          </c:errBars>
          <c:val>
            <c:numRef>
              <c:f>'7+8'!$B$9</c:f>
              <c:numCache>
                <c:formatCode>General</c:formatCode>
                <c:ptCount val="1"/>
                <c:pt idx="0">
                  <c:v>0.94895533333333337</c:v>
                </c:pt>
              </c:numCache>
            </c:numRef>
          </c:val>
          <c:extLst>
            <c:ext xmlns:c16="http://schemas.microsoft.com/office/drawing/2014/chart" uri="{C3380CC4-5D6E-409C-BE32-E72D297353CC}">
              <c16:uniqueId val="{00000005-0242-40D1-B0B4-D6C22685354F}"/>
            </c:ext>
          </c:extLst>
        </c:ser>
        <c:ser>
          <c:idx val="5"/>
          <c:order val="5"/>
          <c:tx>
            <c:v>Black (After)</c:v>
          </c:tx>
          <c:spPr>
            <a:solidFill>
              <a:schemeClr val="accent6"/>
            </a:solidFill>
            <a:ln>
              <a:noFill/>
            </a:ln>
            <a:effectLst/>
          </c:spPr>
          <c:invertIfNegative val="0"/>
          <c:errBars>
            <c:errBarType val="both"/>
            <c:errValType val="cust"/>
            <c:noEndCap val="0"/>
            <c:plus>
              <c:numRef>
                <c:f>'7+8'!$I$14</c:f>
                <c:numCache>
                  <c:formatCode>General</c:formatCode>
                  <c:ptCount val="1"/>
                  <c:pt idx="0">
                    <c:v>0.25701853727892804</c:v>
                  </c:pt>
                </c:numCache>
              </c:numRef>
            </c:plus>
            <c:minus>
              <c:numRef>
                <c:f>'7+8'!$I$14</c:f>
                <c:numCache>
                  <c:formatCode>General</c:formatCode>
                  <c:ptCount val="1"/>
                  <c:pt idx="0">
                    <c:v>0.25701853727892804</c:v>
                  </c:pt>
                </c:numCache>
              </c:numRef>
            </c:minus>
            <c:spPr>
              <a:noFill/>
              <a:ln w="9525" cap="flat" cmpd="sng" algn="ctr">
                <a:solidFill>
                  <a:schemeClr val="tx1">
                    <a:lumMod val="65000"/>
                    <a:lumOff val="35000"/>
                  </a:schemeClr>
                </a:solidFill>
                <a:round/>
              </a:ln>
              <a:effectLst/>
            </c:spPr>
          </c:errBars>
          <c:val>
            <c:numRef>
              <c:f>'7+8'!$I$9</c:f>
              <c:numCache>
                <c:formatCode>General</c:formatCode>
                <c:ptCount val="1"/>
                <c:pt idx="0">
                  <c:v>0.87861833333333328</c:v>
                </c:pt>
              </c:numCache>
            </c:numRef>
          </c:val>
          <c:extLst>
            <c:ext xmlns:c16="http://schemas.microsoft.com/office/drawing/2014/chart" uri="{C3380CC4-5D6E-409C-BE32-E72D297353CC}">
              <c16:uniqueId val="{00000006-0242-40D1-B0B4-D6C22685354F}"/>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3836605101781632"/>
          <c:w val="0.70489129483814528"/>
          <c:h val="0.7542805186303212"/>
        </c:manualLayout>
      </c:layout>
      <c:barChart>
        <c:barDir val="col"/>
        <c:grouping val="clustered"/>
        <c:varyColors val="0"/>
        <c:ser>
          <c:idx val="0"/>
          <c:order val="0"/>
          <c:tx>
            <c:v>Red (Before)</c:v>
          </c:tx>
          <c:spPr>
            <a:solidFill>
              <a:schemeClr val="accent1"/>
            </a:solidFill>
            <a:ln>
              <a:noFill/>
            </a:ln>
            <a:effectLst/>
          </c:spPr>
          <c:invertIfNegative val="0"/>
          <c:errBars>
            <c:errBarType val="both"/>
            <c:errValType val="cust"/>
            <c:noEndCap val="0"/>
            <c:plus>
              <c:numRef>
                <c:f>'7+8'!$D$12</c:f>
                <c:numCache>
                  <c:formatCode>General</c:formatCode>
                  <c:ptCount val="1"/>
                  <c:pt idx="0">
                    <c:v>9.1121016433847596E-2</c:v>
                  </c:pt>
                </c:numCache>
              </c:numRef>
            </c:plus>
            <c:minus>
              <c:numRef>
                <c:f>'7+8'!$D$12</c:f>
                <c:numCache>
                  <c:formatCode>General</c:formatCode>
                  <c:ptCount val="1"/>
                  <c:pt idx="0">
                    <c:v>9.1121016433847596E-2</c:v>
                  </c:pt>
                </c:numCache>
              </c:numRef>
            </c:minus>
            <c:spPr>
              <a:noFill/>
              <a:ln w="9525" cap="flat" cmpd="sng" algn="ctr">
                <a:solidFill>
                  <a:schemeClr val="tx1">
                    <a:lumMod val="65000"/>
                    <a:lumOff val="35000"/>
                  </a:schemeClr>
                </a:solidFill>
                <a:round/>
              </a:ln>
              <a:effectLst/>
            </c:spPr>
          </c:errBars>
          <c:val>
            <c:numRef>
              <c:f>'7+8'!$D$7</c:f>
              <c:numCache>
                <c:formatCode>General</c:formatCode>
                <c:ptCount val="1"/>
                <c:pt idx="0">
                  <c:v>0.32715499999999997</c:v>
                </c:pt>
              </c:numCache>
            </c:numRef>
          </c:val>
          <c:extLst>
            <c:ext xmlns:c16="http://schemas.microsoft.com/office/drawing/2014/chart" uri="{C3380CC4-5D6E-409C-BE32-E72D297353CC}">
              <c16:uniqueId val="{00000000-48EF-491E-862F-675EA8FE2B6C}"/>
            </c:ext>
          </c:extLst>
        </c:ser>
        <c:ser>
          <c:idx val="1"/>
          <c:order val="1"/>
          <c:tx>
            <c:v>Red (After)</c:v>
          </c:tx>
          <c:spPr>
            <a:solidFill>
              <a:schemeClr val="accent2"/>
            </a:solidFill>
            <a:ln>
              <a:noFill/>
            </a:ln>
            <a:effectLst/>
          </c:spPr>
          <c:invertIfNegative val="0"/>
          <c:errBars>
            <c:errBarType val="both"/>
            <c:errValType val="cust"/>
            <c:noEndCap val="0"/>
            <c:plus>
              <c:numRef>
                <c:f>'7+8'!$K$12</c:f>
                <c:numCache>
                  <c:formatCode>General</c:formatCode>
                  <c:ptCount val="1"/>
                  <c:pt idx="0">
                    <c:v>8.7865122067860138E-2</c:v>
                  </c:pt>
                </c:numCache>
              </c:numRef>
            </c:plus>
            <c:minus>
              <c:numRef>
                <c:f>'7+8'!$K$12</c:f>
                <c:numCache>
                  <c:formatCode>General</c:formatCode>
                  <c:ptCount val="1"/>
                  <c:pt idx="0">
                    <c:v>8.7865122067860138E-2</c:v>
                  </c:pt>
                </c:numCache>
              </c:numRef>
            </c:minus>
            <c:spPr>
              <a:noFill/>
              <a:ln w="9525" cap="flat" cmpd="sng" algn="ctr">
                <a:solidFill>
                  <a:schemeClr val="tx1">
                    <a:lumMod val="65000"/>
                    <a:lumOff val="35000"/>
                  </a:schemeClr>
                </a:solidFill>
                <a:round/>
              </a:ln>
              <a:effectLst/>
            </c:spPr>
          </c:errBars>
          <c:val>
            <c:numRef>
              <c:f>'7+8'!$K$7</c:f>
              <c:numCache>
                <c:formatCode>General</c:formatCode>
                <c:ptCount val="1"/>
                <c:pt idx="0">
                  <c:v>0.35108791666666672</c:v>
                </c:pt>
              </c:numCache>
            </c:numRef>
          </c:val>
          <c:extLst>
            <c:ext xmlns:c16="http://schemas.microsoft.com/office/drawing/2014/chart" uri="{C3380CC4-5D6E-409C-BE32-E72D297353CC}">
              <c16:uniqueId val="{00000001-48EF-491E-862F-675EA8FE2B6C}"/>
            </c:ext>
          </c:extLst>
        </c:ser>
        <c:ser>
          <c:idx val="2"/>
          <c:order val="2"/>
          <c:tx>
            <c:v>White (Before)</c:v>
          </c:tx>
          <c:spPr>
            <a:solidFill>
              <a:schemeClr val="accent3"/>
            </a:solidFill>
            <a:ln>
              <a:noFill/>
            </a:ln>
            <a:effectLst/>
          </c:spPr>
          <c:invertIfNegative val="0"/>
          <c:errBars>
            <c:errBarType val="both"/>
            <c:errValType val="cust"/>
            <c:noEndCap val="0"/>
            <c:plus>
              <c:numRef>
                <c:f>'7+8'!$D$13</c:f>
                <c:numCache>
                  <c:formatCode>General</c:formatCode>
                  <c:ptCount val="1"/>
                  <c:pt idx="0">
                    <c:v>9.226836233990994E-2</c:v>
                  </c:pt>
                </c:numCache>
              </c:numRef>
            </c:plus>
            <c:minus>
              <c:numRef>
                <c:f>'7+8'!$D$13</c:f>
                <c:numCache>
                  <c:formatCode>General</c:formatCode>
                  <c:ptCount val="1"/>
                  <c:pt idx="0">
                    <c:v>9.226836233990994E-2</c:v>
                  </c:pt>
                </c:numCache>
              </c:numRef>
            </c:minus>
            <c:spPr>
              <a:noFill/>
              <a:ln w="9525" cap="flat" cmpd="sng" algn="ctr">
                <a:solidFill>
                  <a:schemeClr val="tx1">
                    <a:lumMod val="65000"/>
                    <a:lumOff val="35000"/>
                  </a:schemeClr>
                </a:solidFill>
                <a:round/>
              </a:ln>
              <a:effectLst/>
            </c:spPr>
          </c:errBars>
          <c:val>
            <c:numRef>
              <c:f>'7+8'!$D$8</c:f>
              <c:numCache>
                <c:formatCode>General</c:formatCode>
                <c:ptCount val="1"/>
                <c:pt idx="0">
                  <c:v>0.28983416666666667</c:v>
                </c:pt>
              </c:numCache>
            </c:numRef>
          </c:val>
          <c:extLst>
            <c:ext xmlns:c16="http://schemas.microsoft.com/office/drawing/2014/chart" uri="{C3380CC4-5D6E-409C-BE32-E72D297353CC}">
              <c16:uniqueId val="{00000002-48EF-491E-862F-675EA8FE2B6C}"/>
            </c:ext>
          </c:extLst>
        </c:ser>
        <c:ser>
          <c:idx val="3"/>
          <c:order val="3"/>
          <c:tx>
            <c:v>White (After)</c:v>
          </c:tx>
          <c:spPr>
            <a:solidFill>
              <a:schemeClr val="accent4"/>
            </a:solidFill>
            <a:ln>
              <a:noFill/>
            </a:ln>
            <a:effectLst/>
          </c:spPr>
          <c:invertIfNegative val="0"/>
          <c:errBars>
            <c:errBarType val="both"/>
            <c:errValType val="cust"/>
            <c:noEndCap val="0"/>
            <c:plus>
              <c:numRef>
                <c:f>'7+8'!$K$13</c:f>
                <c:numCache>
                  <c:formatCode>General</c:formatCode>
                  <c:ptCount val="1"/>
                  <c:pt idx="0">
                    <c:v>0.10522758298564124</c:v>
                  </c:pt>
                </c:numCache>
              </c:numRef>
            </c:plus>
            <c:minus>
              <c:numRef>
                <c:f>'7+8'!$K$13</c:f>
                <c:numCache>
                  <c:formatCode>General</c:formatCode>
                  <c:ptCount val="1"/>
                  <c:pt idx="0">
                    <c:v>0.10522758298564124</c:v>
                  </c:pt>
                </c:numCache>
              </c:numRef>
            </c:minus>
            <c:spPr>
              <a:noFill/>
              <a:ln w="9525" cap="flat" cmpd="sng" algn="ctr">
                <a:solidFill>
                  <a:schemeClr val="tx1">
                    <a:lumMod val="65000"/>
                    <a:lumOff val="35000"/>
                  </a:schemeClr>
                </a:solidFill>
                <a:round/>
              </a:ln>
              <a:effectLst/>
            </c:spPr>
          </c:errBars>
          <c:val>
            <c:numRef>
              <c:f>'7+8'!$K$8</c:f>
              <c:numCache>
                <c:formatCode>General</c:formatCode>
                <c:ptCount val="1"/>
                <c:pt idx="0">
                  <c:v>0.29691916666666668</c:v>
                </c:pt>
              </c:numCache>
            </c:numRef>
          </c:val>
          <c:extLst>
            <c:ext xmlns:c16="http://schemas.microsoft.com/office/drawing/2014/chart" uri="{C3380CC4-5D6E-409C-BE32-E72D297353CC}">
              <c16:uniqueId val="{00000003-48EF-491E-862F-675EA8FE2B6C}"/>
            </c:ext>
          </c:extLst>
        </c:ser>
        <c:ser>
          <c:idx val="4"/>
          <c:order val="4"/>
          <c:tx>
            <c:v>Black (Before)</c:v>
          </c:tx>
          <c:spPr>
            <a:solidFill>
              <a:schemeClr val="accent5"/>
            </a:solidFill>
            <a:ln>
              <a:noFill/>
            </a:ln>
            <a:effectLst/>
          </c:spPr>
          <c:invertIfNegative val="0"/>
          <c:errBars>
            <c:errBarType val="both"/>
            <c:errValType val="cust"/>
            <c:noEndCap val="0"/>
            <c:plus>
              <c:numRef>
                <c:f>'7+8'!$D$14</c:f>
                <c:numCache>
                  <c:formatCode>General</c:formatCode>
                  <c:ptCount val="1"/>
                  <c:pt idx="0">
                    <c:v>0.10212610849515229</c:v>
                  </c:pt>
                </c:numCache>
              </c:numRef>
            </c:plus>
            <c:minus>
              <c:numRef>
                <c:f>'7+8'!$D$14</c:f>
                <c:numCache>
                  <c:formatCode>General</c:formatCode>
                  <c:ptCount val="1"/>
                  <c:pt idx="0">
                    <c:v>0.10212610849515229</c:v>
                  </c:pt>
                </c:numCache>
              </c:numRef>
            </c:minus>
            <c:spPr>
              <a:noFill/>
              <a:ln w="9525" cap="flat" cmpd="sng" algn="ctr">
                <a:solidFill>
                  <a:schemeClr val="tx1">
                    <a:lumMod val="65000"/>
                    <a:lumOff val="35000"/>
                  </a:schemeClr>
                </a:solidFill>
                <a:round/>
              </a:ln>
              <a:effectLst/>
            </c:spPr>
          </c:errBars>
          <c:val>
            <c:numRef>
              <c:f>'7+8'!$D$9</c:f>
              <c:numCache>
                <c:formatCode>General</c:formatCode>
                <c:ptCount val="1"/>
                <c:pt idx="0">
                  <c:v>0.36244849999999995</c:v>
                </c:pt>
              </c:numCache>
            </c:numRef>
          </c:val>
          <c:extLst>
            <c:ext xmlns:c16="http://schemas.microsoft.com/office/drawing/2014/chart" uri="{C3380CC4-5D6E-409C-BE32-E72D297353CC}">
              <c16:uniqueId val="{00000004-48EF-491E-862F-675EA8FE2B6C}"/>
            </c:ext>
          </c:extLst>
        </c:ser>
        <c:ser>
          <c:idx val="5"/>
          <c:order val="5"/>
          <c:tx>
            <c:v>Black (After)</c:v>
          </c:tx>
          <c:spPr>
            <a:solidFill>
              <a:schemeClr val="accent6"/>
            </a:solidFill>
            <a:ln>
              <a:noFill/>
            </a:ln>
            <a:effectLst/>
          </c:spPr>
          <c:invertIfNegative val="0"/>
          <c:errBars>
            <c:errBarType val="both"/>
            <c:errValType val="cust"/>
            <c:noEndCap val="0"/>
            <c:plus>
              <c:numRef>
                <c:f>'7+8'!$K$14</c:f>
                <c:numCache>
                  <c:formatCode>General</c:formatCode>
                  <c:ptCount val="1"/>
                  <c:pt idx="0">
                    <c:v>0.10902536387923692</c:v>
                  </c:pt>
                </c:numCache>
              </c:numRef>
            </c:plus>
            <c:minus>
              <c:numRef>
                <c:f>'7+8'!$K$14</c:f>
                <c:numCache>
                  <c:formatCode>General</c:formatCode>
                  <c:ptCount val="1"/>
                  <c:pt idx="0">
                    <c:v>0.10902536387923692</c:v>
                  </c:pt>
                </c:numCache>
              </c:numRef>
            </c:minus>
            <c:spPr>
              <a:noFill/>
              <a:ln w="9525" cap="flat" cmpd="sng" algn="ctr">
                <a:solidFill>
                  <a:schemeClr val="tx1">
                    <a:lumMod val="65000"/>
                    <a:lumOff val="35000"/>
                  </a:schemeClr>
                </a:solidFill>
                <a:round/>
              </a:ln>
              <a:effectLst/>
            </c:spPr>
          </c:errBars>
          <c:val>
            <c:numRef>
              <c:f>'7+8'!$K$9</c:f>
              <c:numCache>
                <c:formatCode>General</c:formatCode>
                <c:ptCount val="1"/>
                <c:pt idx="0">
                  <c:v>0.33562625000000001</c:v>
                </c:pt>
              </c:numCache>
            </c:numRef>
          </c:val>
          <c:extLst>
            <c:ext xmlns:c16="http://schemas.microsoft.com/office/drawing/2014/chart" uri="{C3380CC4-5D6E-409C-BE32-E72D297353CC}">
              <c16:uniqueId val="{00000005-48EF-491E-862F-675EA8FE2B6C}"/>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3836605101781632"/>
          <c:w val="0.70489129483814528"/>
          <c:h val="0.7542805186303212"/>
        </c:manualLayout>
      </c:layout>
      <c:barChart>
        <c:barDir val="col"/>
        <c:grouping val="clustered"/>
        <c:varyColors val="0"/>
        <c:ser>
          <c:idx val="0"/>
          <c:order val="0"/>
          <c:tx>
            <c:v>Red (Before)</c:v>
          </c:tx>
          <c:spPr>
            <a:solidFill>
              <a:schemeClr val="accent1"/>
            </a:solidFill>
            <a:ln>
              <a:noFill/>
            </a:ln>
            <a:effectLst/>
          </c:spPr>
          <c:invertIfNegative val="0"/>
          <c:errBars>
            <c:errBarType val="both"/>
            <c:errValType val="cust"/>
            <c:noEndCap val="0"/>
            <c:plus>
              <c:numRef>
                <c:f>'7+8'!$E$12</c:f>
                <c:numCache>
                  <c:formatCode>General</c:formatCode>
                  <c:ptCount val="1"/>
                  <c:pt idx="0">
                    <c:v>1.5570850291668563</c:v>
                  </c:pt>
                </c:numCache>
              </c:numRef>
            </c:plus>
            <c:minus>
              <c:numRef>
                <c:f>'7+8'!$E$12</c:f>
                <c:numCache>
                  <c:formatCode>General</c:formatCode>
                  <c:ptCount val="1"/>
                  <c:pt idx="0">
                    <c:v>1.5570850291668563</c:v>
                  </c:pt>
                </c:numCache>
              </c:numRef>
            </c:minus>
            <c:spPr>
              <a:noFill/>
              <a:ln w="9525" cap="flat" cmpd="sng" algn="ctr">
                <a:solidFill>
                  <a:schemeClr val="tx1">
                    <a:lumMod val="65000"/>
                    <a:lumOff val="35000"/>
                  </a:schemeClr>
                </a:solidFill>
                <a:round/>
              </a:ln>
              <a:effectLst/>
            </c:spPr>
          </c:errBars>
          <c:val>
            <c:numRef>
              <c:f>'7+8'!$E$7</c:f>
              <c:numCache>
                <c:formatCode>General</c:formatCode>
                <c:ptCount val="1"/>
                <c:pt idx="0">
                  <c:v>96.486075</c:v>
                </c:pt>
              </c:numCache>
            </c:numRef>
          </c:val>
          <c:extLst>
            <c:ext xmlns:c16="http://schemas.microsoft.com/office/drawing/2014/chart" uri="{C3380CC4-5D6E-409C-BE32-E72D297353CC}">
              <c16:uniqueId val="{00000000-5E5C-4B65-A92B-FA97FD1B8BFE}"/>
            </c:ext>
          </c:extLst>
        </c:ser>
        <c:ser>
          <c:idx val="1"/>
          <c:order val="1"/>
          <c:tx>
            <c:v>Red (After)</c:v>
          </c:tx>
          <c:spPr>
            <a:solidFill>
              <a:schemeClr val="accent2"/>
            </a:solidFill>
            <a:ln>
              <a:noFill/>
            </a:ln>
            <a:effectLst/>
          </c:spPr>
          <c:invertIfNegative val="0"/>
          <c:errBars>
            <c:errBarType val="both"/>
            <c:errValType val="cust"/>
            <c:noEndCap val="0"/>
            <c:plus>
              <c:numRef>
                <c:f>'7+8'!$L$12</c:f>
                <c:numCache>
                  <c:formatCode>General</c:formatCode>
                  <c:ptCount val="1"/>
                  <c:pt idx="0">
                    <c:v>2.1176892554076803</c:v>
                  </c:pt>
                </c:numCache>
              </c:numRef>
            </c:plus>
            <c:minus>
              <c:numRef>
                <c:f>'7+8'!$L$12</c:f>
                <c:numCache>
                  <c:formatCode>General</c:formatCode>
                  <c:ptCount val="1"/>
                  <c:pt idx="0">
                    <c:v>2.1176892554076803</c:v>
                  </c:pt>
                </c:numCache>
              </c:numRef>
            </c:minus>
            <c:spPr>
              <a:noFill/>
              <a:ln w="9525" cap="flat" cmpd="sng" algn="ctr">
                <a:solidFill>
                  <a:schemeClr val="tx1">
                    <a:lumMod val="65000"/>
                    <a:lumOff val="35000"/>
                  </a:schemeClr>
                </a:solidFill>
                <a:round/>
              </a:ln>
              <a:effectLst/>
            </c:spPr>
          </c:errBars>
          <c:val>
            <c:numRef>
              <c:f>'7+8'!$L$7</c:f>
              <c:numCache>
                <c:formatCode>General</c:formatCode>
                <c:ptCount val="1"/>
                <c:pt idx="0">
                  <c:v>96.792217499999992</c:v>
                </c:pt>
              </c:numCache>
            </c:numRef>
          </c:val>
          <c:extLst>
            <c:ext xmlns:c16="http://schemas.microsoft.com/office/drawing/2014/chart" uri="{C3380CC4-5D6E-409C-BE32-E72D297353CC}">
              <c16:uniqueId val="{00000001-5E5C-4B65-A92B-FA97FD1B8BFE}"/>
            </c:ext>
          </c:extLst>
        </c:ser>
        <c:ser>
          <c:idx val="2"/>
          <c:order val="2"/>
          <c:tx>
            <c:v>White (Before)</c:v>
          </c:tx>
          <c:spPr>
            <a:solidFill>
              <a:schemeClr val="accent3"/>
            </a:solidFill>
            <a:ln>
              <a:noFill/>
            </a:ln>
            <a:effectLst/>
          </c:spPr>
          <c:invertIfNegative val="0"/>
          <c:errBars>
            <c:errBarType val="both"/>
            <c:errValType val="cust"/>
            <c:noEndCap val="0"/>
            <c:plus>
              <c:numRef>
                <c:f>'7+8'!$E$13</c:f>
                <c:numCache>
                  <c:formatCode>General</c:formatCode>
                  <c:ptCount val="1"/>
                  <c:pt idx="0">
                    <c:v>0.6635269868077891</c:v>
                  </c:pt>
                </c:numCache>
              </c:numRef>
            </c:plus>
            <c:minus>
              <c:numRef>
                <c:f>'7+8'!$E$13</c:f>
                <c:numCache>
                  <c:formatCode>General</c:formatCode>
                  <c:ptCount val="1"/>
                  <c:pt idx="0">
                    <c:v>0.6635269868077891</c:v>
                  </c:pt>
                </c:numCache>
              </c:numRef>
            </c:minus>
            <c:spPr>
              <a:noFill/>
              <a:ln w="9525" cap="flat" cmpd="sng" algn="ctr">
                <a:solidFill>
                  <a:schemeClr val="tx1">
                    <a:lumMod val="65000"/>
                    <a:lumOff val="35000"/>
                  </a:schemeClr>
                </a:solidFill>
                <a:round/>
              </a:ln>
              <a:effectLst/>
            </c:spPr>
          </c:errBars>
          <c:val>
            <c:numRef>
              <c:f>'7+8'!$E$8</c:f>
              <c:numCache>
                <c:formatCode>General</c:formatCode>
                <c:ptCount val="1"/>
                <c:pt idx="0">
                  <c:v>98.849191666666655</c:v>
                </c:pt>
              </c:numCache>
            </c:numRef>
          </c:val>
          <c:extLst>
            <c:ext xmlns:c16="http://schemas.microsoft.com/office/drawing/2014/chart" uri="{C3380CC4-5D6E-409C-BE32-E72D297353CC}">
              <c16:uniqueId val="{00000002-5E5C-4B65-A92B-FA97FD1B8BFE}"/>
            </c:ext>
          </c:extLst>
        </c:ser>
        <c:ser>
          <c:idx val="3"/>
          <c:order val="3"/>
          <c:tx>
            <c:v>White (After)</c:v>
          </c:tx>
          <c:spPr>
            <a:solidFill>
              <a:schemeClr val="accent4"/>
            </a:solidFill>
            <a:ln>
              <a:noFill/>
            </a:ln>
            <a:effectLst/>
          </c:spPr>
          <c:invertIfNegative val="0"/>
          <c:errBars>
            <c:errBarType val="both"/>
            <c:errValType val="cust"/>
            <c:noEndCap val="0"/>
            <c:plus>
              <c:numRef>
                <c:f>'7+8'!$L$13</c:f>
                <c:numCache>
                  <c:formatCode>General</c:formatCode>
                  <c:ptCount val="1"/>
                  <c:pt idx="0">
                    <c:v>0.87757270273963672</c:v>
                  </c:pt>
                </c:numCache>
              </c:numRef>
            </c:plus>
            <c:minus>
              <c:numRef>
                <c:f>'7+8'!$L$13</c:f>
                <c:numCache>
                  <c:formatCode>General</c:formatCode>
                  <c:ptCount val="1"/>
                  <c:pt idx="0">
                    <c:v>0.87757270273963672</c:v>
                  </c:pt>
                </c:numCache>
              </c:numRef>
            </c:minus>
            <c:spPr>
              <a:noFill/>
              <a:ln w="9525" cap="flat" cmpd="sng" algn="ctr">
                <a:solidFill>
                  <a:schemeClr val="tx1">
                    <a:lumMod val="65000"/>
                    <a:lumOff val="35000"/>
                  </a:schemeClr>
                </a:solidFill>
                <a:round/>
              </a:ln>
              <a:effectLst/>
            </c:spPr>
          </c:errBars>
          <c:val>
            <c:numRef>
              <c:f>'7+8'!$L$8</c:f>
              <c:numCache>
                <c:formatCode>General</c:formatCode>
                <c:ptCount val="1"/>
                <c:pt idx="0">
                  <c:v>97.190312500000005</c:v>
                </c:pt>
              </c:numCache>
            </c:numRef>
          </c:val>
          <c:extLst>
            <c:ext xmlns:c16="http://schemas.microsoft.com/office/drawing/2014/chart" uri="{C3380CC4-5D6E-409C-BE32-E72D297353CC}">
              <c16:uniqueId val="{00000003-5E5C-4B65-A92B-FA97FD1B8BFE}"/>
            </c:ext>
          </c:extLst>
        </c:ser>
        <c:ser>
          <c:idx val="4"/>
          <c:order val="4"/>
          <c:tx>
            <c:v>Black (Before)</c:v>
          </c:tx>
          <c:spPr>
            <a:solidFill>
              <a:schemeClr val="accent5"/>
            </a:solidFill>
            <a:ln>
              <a:noFill/>
            </a:ln>
            <a:effectLst/>
          </c:spPr>
          <c:invertIfNegative val="0"/>
          <c:errBars>
            <c:errBarType val="both"/>
            <c:errValType val="cust"/>
            <c:noEndCap val="0"/>
            <c:plus>
              <c:numRef>
                <c:f>'7+8'!$E$14</c:f>
                <c:numCache>
                  <c:formatCode>General</c:formatCode>
                  <c:ptCount val="1"/>
                  <c:pt idx="0">
                    <c:v>1.4179476874851362</c:v>
                  </c:pt>
                </c:numCache>
              </c:numRef>
            </c:plus>
            <c:minus>
              <c:numRef>
                <c:f>'7+8'!$E$14</c:f>
                <c:numCache>
                  <c:formatCode>General</c:formatCode>
                  <c:ptCount val="1"/>
                  <c:pt idx="0">
                    <c:v>1.4179476874851362</c:v>
                  </c:pt>
                </c:numCache>
              </c:numRef>
            </c:minus>
            <c:spPr>
              <a:noFill/>
              <a:ln w="9525" cap="flat" cmpd="sng" algn="ctr">
                <a:solidFill>
                  <a:schemeClr val="tx1">
                    <a:lumMod val="65000"/>
                    <a:lumOff val="35000"/>
                  </a:schemeClr>
                </a:solidFill>
                <a:round/>
              </a:ln>
              <a:effectLst/>
            </c:spPr>
          </c:errBars>
          <c:val>
            <c:numRef>
              <c:f>'7+8'!$E$9</c:f>
              <c:numCache>
                <c:formatCode>General</c:formatCode>
                <c:ptCount val="1"/>
                <c:pt idx="0">
                  <c:v>98.022708333333327</c:v>
                </c:pt>
              </c:numCache>
            </c:numRef>
          </c:val>
          <c:extLst>
            <c:ext xmlns:c16="http://schemas.microsoft.com/office/drawing/2014/chart" uri="{C3380CC4-5D6E-409C-BE32-E72D297353CC}">
              <c16:uniqueId val="{00000004-5E5C-4B65-A92B-FA97FD1B8BFE}"/>
            </c:ext>
          </c:extLst>
        </c:ser>
        <c:ser>
          <c:idx val="5"/>
          <c:order val="5"/>
          <c:tx>
            <c:v>Black (After)</c:v>
          </c:tx>
          <c:spPr>
            <a:solidFill>
              <a:schemeClr val="accent6"/>
            </a:solidFill>
            <a:ln>
              <a:noFill/>
            </a:ln>
            <a:effectLst/>
          </c:spPr>
          <c:invertIfNegative val="0"/>
          <c:errBars>
            <c:errBarType val="both"/>
            <c:errValType val="cust"/>
            <c:noEndCap val="0"/>
            <c:plus>
              <c:numRef>
                <c:f>'7+8'!$L$14</c:f>
                <c:numCache>
                  <c:formatCode>General</c:formatCode>
                  <c:ptCount val="1"/>
                  <c:pt idx="0">
                    <c:v>1.0438742644590866</c:v>
                  </c:pt>
                </c:numCache>
              </c:numRef>
            </c:plus>
            <c:minus>
              <c:numRef>
                <c:f>'7+8'!$L$14</c:f>
                <c:numCache>
                  <c:formatCode>General</c:formatCode>
                  <c:ptCount val="1"/>
                  <c:pt idx="0">
                    <c:v>1.0438742644590866</c:v>
                  </c:pt>
                </c:numCache>
              </c:numRef>
            </c:minus>
            <c:spPr>
              <a:noFill/>
              <a:ln w="9525" cap="flat" cmpd="sng" algn="ctr">
                <a:solidFill>
                  <a:schemeClr val="tx1">
                    <a:lumMod val="65000"/>
                    <a:lumOff val="35000"/>
                  </a:schemeClr>
                </a:solidFill>
                <a:round/>
              </a:ln>
              <a:effectLst/>
            </c:spPr>
          </c:errBars>
          <c:val>
            <c:numRef>
              <c:f>'7+8'!$L$9</c:f>
              <c:numCache>
                <c:formatCode>General</c:formatCode>
                <c:ptCount val="1"/>
                <c:pt idx="0">
                  <c:v>98.119799999999998</c:v>
                </c:pt>
              </c:numCache>
            </c:numRef>
          </c:val>
          <c:extLst>
            <c:ext xmlns:c16="http://schemas.microsoft.com/office/drawing/2014/chart" uri="{C3380CC4-5D6E-409C-BE32-E72D297353CC}">
              <c16:uniqueId val="{00000005-5E5C-4B65-A92B-FA97FD1B8BFE}"/>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Biomass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3836605101781632"/>
          <c:w val="0.70489129483814528"/>
          <c:h val="0.7542805186303212"/>
        </c:manualLayout>
      </c:layout>
      <c:barChart>
        <c:barDir val="col"/>
        <c:grouping val="clustered"/>
        <c:varyColors val="0"/>
        <c:ser>
          <c:idx val="0"/>
          <c:order val="0"/>
          <c:tx>
            <c:v>Red (Before)</c:v>
          </c:tx>
          <c:spPr>
            <a:solidFill>
              <a:schemeClr val="accent1"/>
            </a:solidFill>
            <a:ln>
              <a:noFill/>
            </a:ln>
            <a:effectLst/>
          </c:spPr>
          <c:invertIfNegative val="0"/>
          <c:errBars>
            <c:errBarType val="both"/>
            <c:errValType val="cust"/>
            <c:noEndCap val="0"/>
            <c:plus>
              <c:numRef>
                <c:f>'7+8'!$F$12</c:f>
                <c:numCache>
                  <c:formatCode>General</c:formatCode>
                  <c:ptCount val="1"/>
                  <c:pt idx="0">
                    <c:v>0.14449707505149492</c:v>
                  </c:pt>
                </c:numCache>
              </c:numRef>
            </c:plus>
            <c:minus>
              <c:numRef>
                <c:f>'7+8'!$F$12</c:f>
                <c:numCache>
                  <c:formatCode>General</c:formatCode>
                  <c:ptCount val="1"/>
                  <c:pt idx="0">
                    <c:v>0.14449707505149492</c:v>
                  </c:pt>
                </c:numCache>
              </c:numRef>
            </c:minus>
            <c:spPr>
              <a:noFill/>
              <a:ln w="9525" cap="flat" cmpd="sng" algn="ctr">
                <a:solidFill>
                  <a:schemeClr val="tx1">
                    <a:lumMod val="65000"/>
                    <a:lumOff val="35000"/>
                  </a:schemeClr>
                </a:solidFill>
                <a:round/>
              </a:ln>
              <a:effectLst/>
            </c:spPr>
          </c:errBars>
          <c:val>
            <c:numRef>
              <c:f>'7+8'!$F$7</c:f>
              <c:numCache>
                <c:formatCode>General</c:formatCode>
                <c:ptCount val="1"/>
                <c:pt idx="0">
                  <c:v>0.71095033333333335</c:v>
                </c:pt>
              </c:numCache>
            </c:numRef>
          </c:val>
          <c:extLst>
            <c:ext xmlns:c16="http://schemas.microsoft.com/office/drawing/2014/chart" uri="{C3380CC4-5D6E-409C-BE32-E72D297353CC}">
              <c16:uniqueId val="{00000000-60DA-418D-BED4-817E31685E2A}"/>
            </c:ext>
          </c:extLst>
        </c:ser>
        <c:ser>
          <c:idx val="1"/>
          <c:order val="1"/>
          <c:tx>
            <c:v>Red (After)</c:v>
          </c:tx>
          <c:spPr>
            <a:solidFill>
              <a:schemeClr val="accent2"/>
            </a:solidFill>
            <a:ln>
              <a:noFill/>
            </a:ln>
            <a:effectLst/>
          </c:spPr>
          <c:invertIfNegative val="0"/>
          <c:errBars>
            <c:errBarType val="both"/>
            <c:errValType val="cust"/>
            <c:noEndCap val="0"/>
            <c:plus>
              <c:numRef>
                <c:f>'7+8'!$M$12</c:f>
                <c:numCache>
                  <c:formatCode>General</c:formatCode>
                  <c:ptCount val="1"/>
                  <c:pt idx="0">
                    <c:v>0.28384731638682054</c:v>
                  </c:pt>
                </c:numCache>
              </c:numRef>
            </c:plus>
            <c:minus>
              <c:numRef>
                <c:f>'7+8'!$M$12</c:f>
                <c:numCache>
                  <c:formatCode>General</c:formatCode>
                  <c:ptCount val="1"/>
                  <c:pt idx="0">
                    <c:v>0.28384731638682054</c:v>
                  </c:pt>
                </c:numCache>
              </c:numRef>
            </c:minus>
            <c:spPr>
              <a:noFill/>
              <a:ln w="9525" cap="flat" cmpd="sng" algn="ctr">
                <a:solidFill>
                  <a:schemeClr val="tx1">
                    <a:lumMod val="65000"/>
                    <a:lumOff val="35000"/>
                  </a:schemeClr>
                </a:solidFill>
                <a:round/>
              </a:ln>
              <a:effectLst/>
            </c:spPr>
          </c:errBars>
          <c:val>
            <c:numRef>
              <c:f>'7+8'!$M$7</c:f>
              <c:numCache>
                <c:formatCode>General</c:formatCode>
                <c:ptCount val="1"/>
                <c:pt idx="0">
                  <c:v>0.73951875</c:v>
                </c:pt>
              </c:numCache>
            </c:numRef>
          </c:val>
          <c:extLst>
            <c:ext xmlns:c16="http://schemas.microsoft.com/office/drawing/2014/chart" uri="{C3380CC4-5D6E-409C-BE32-E72D297353CC}">
              <c16:uniqueId val="{00000001-60DA-418D-BED4-817E31685E2A}"/>
            </c:ext>
          </c:extLst>
        </c:ser>
        <c:ser>
          <c:idx val="2"/>
          <c:order val="2"/>
          <c:tx>
            <c:v>White (Before)</c:v>
          </c:tx>
          <c:spPr>
            <a:solidFill>
              <a:schemeClr val="accent3"/>
            </a:solidFill>
            <a:ln>
              <a:noFill/>
            </a:ln>
            <a:effectLst/>
          </c:spPr>
          <c:invertIfNegative val="0"/>
          <c:errBars>
            <c:errBarType val="both"/>
            <c:errValType val="cust"/>
            <c:noEndCap val="0"/>
            <c:plus>
              <c:numRef>
                <c:f>'7+8'!$F$13</c:f>
                <c:numCache>
                  <c:formatCode>General</c:formatCode>
                  <c:ptCount val="1"/>
                  <c:pt idx="0">
                    <c:v>0.25307592133196799</c:v>
                  </c:pt>
                </c:numCache>
              </c:numRef>
            </c:plus>
            <c:minus>
              <c:numRef>
                <c:f>'7+8'!$F$13</c:f>
                <c:numCache>
                  <c:formatCode>General</c:formatCode>
                  <c:ptCount val="1"/>
                  <c:pt idx="0">
                    <c:v>0.25307592133196799</c:v>
                  </c:pt>
                </c:numCache>
              </c:numRef>
            </c:minus>
            <c:spPr>
              <a:noFill/>
              <a:ln w="9525" cap="flat" cmpd="sng" algn="ctr">
                <a:solidFill>
                  <a:schemeClr val="tx1">
                    <a:lumMod val="65000"/>
                    <a:lumOff val="35000"/>
                  </a:schemeClr>
                </a:solidFill>
                <a:round/>
              </a:ln>
              <a:effectLst/>
            </c:spPr>
          </c:errBars>
          <c:val>
            <c:numRef>
              <c:f>'7+8'!$F$8</c:f>
              <c:numCache>
                <c:formatCode>General</c:formatCode>
                <c:ptCount val="1"/>
                <c:pt idx="0">
                  <c:v>1.2504925</c:v>
                </c:pt>
              </c:numCache>
            </c:numRef>
          </c:val>
          <c:extLst>
            <c:ext xmlns:c16="http://schemas.microsoft.com/office/drawing/2014/chart" uri="{C3380CC4-5D6E-409C-BE32-E72D297353CC}">
              <c16:uniqueId val="{00000002-60DA-418D-BED4-817E31685E2A}"/>
            </c:ext>
          </c:extLst>
        </c:ser>
        <c:ser>
          <c:idx val="3"/>
          <c:order val="3"/>
          <c:tx>
            <c:v>White (After)</c:v>
          </c:tx>
          <c:spPr>
            <a:solidFill>
              <a:schemeClr val="accent4"/>
            </a:solidFill>
            <a:ln>
              <a:noFill/>
            </a:ln>
            <a:effectLst/>
          </c:spPr>
          <c:invertIfNegative val="0"/>
          <c:errBars>
            <c:errBarType val="both"/>
            <c:errValType val="cust"/>
            <c:noEndCap val="0"/>
            <c:plus>
              <c:numRef>
                <c:f>'7+8'!$M$13</c:f>
                <c:numCache>
                  <c:formatCode>General</c:formatCode>
                  <c:ptCount val="1"/>
                  <c:pt idx="0">
                    <c:v>0.26399145341893171</c:v>
                  </c:pt>
                </c:numCache>
              </c:numRef>
            </c:plus>
            <c:minus>
              <c:numRef>
                <c:f>'7+8'!$M$13</c:f>
                <c:numCache>
                  <c:formatCode>General</c:formatCode>
                  <c:ptCount val="1"/>
                  <c:pt idx="0">
                    <c:v>0.26399145341893171</c:v>
                  </c:pt>
                </c:numCache>
              </c:numRef>
            </c:minus>
            <c:spPr>
              <a:noFill/>
              <a:ln w="9525" cap="flat" cmpd="sng" algn="ctr">
                <a:solidFill>
                  <a:schemeClr val="tx1">
                    <a:lumMod val="65000"/>
                    <a:lumOff val="35000"/>
                  </a:schemeClr>
                </a:solidFill>
                <a:round/>
              </a:ln>
              <a:effectLst/>
            </c:spPr>
          </c:errBars>
          <c:val>
            <c:numRef>
              <c:f>'7+8'!$M$8</c:f>
              <c:numCache>
                <c:formatCode>General</c:formatCode>
                <c:ptCount val="1"/>
                <c:pt idx="0">
                  <c:v>0.68471824999999997</c:v>
                </c:pt>
              </c:numCache>
            </c:numRef>
          </c:val>
          <c:extLst>
            <c:ext xmlns:c16="http://schemas.microsoft.com/office/drawing/2014/chart" uri="{C3380CC4-5D6E-409C-BE32-E72D297353CC}">
              <c16:uniqueId val="{00000003-60DA-418D-BED4-817E31685E2A}"/>
            </c:ext>
          </c:extLst>
        </c:ser>
        <c:ser>
          <c:idx val="4"/>
          <c:order val="4"/>
          <c:tx>
            <c:v>Black (Before)</c:v>
          </c:tx>
          <c:spPr>
            <a:solidFill>
              <a:schemeClr val="accent5"/>
            </a:solidFill>
            <a:ln>
              <a:noFill/>
            </a:ln>
            <a:effectLst/>
          </c:spPr>
          <c:invertIfNegative val="0"/>
          <c:errBars>
            <c:errBarType val="both"/>
            <c:errValType val="cust"/>
            <c:noEndCap val="0"/>
            <c:plus>
              <c:numRef>
                <c:f>'7+8'!$F$14</c:f>
                <c:numCache>
                  <c:formatCode>General</c:formatCode>
                  <c:ptCount val="1"/>
                  <c:pt idx="0">
                    <c:v>0.27962811385159031</c:v>
                  </c:pt>
                </c:numCache>
              </c:numRef>
            </c:plus>
            <c:minus>
              <c:numRef>
                <c:f>'7+8'!$F$14</c:f>
                <c:numCache>
                  <c:formatCode>General</c:formatCode>
                  <c:ptCount val="1"/>
                  <c:pt idx="0">
                    <c:v>0.27962811385159031</c:v>
                  </c:pt>
                </c:numCache>
              </c:numRef>
            </c:minus>
            <c:spPr>
              <a:noFill/>
              <a:ln w="9525" cap="flat" cmpd="sng" algn="ctr">
                <a:solidFill>
                  <a:schemeClr val="tx1">
                    <a:lumMod val="65000"/>
                    <a:lumOff val="35000"/>
                  </a:schemeClr>
                </a:solidFill>
                <a:round/>
              </a:ln>
              <a:effectLst/>
            </c:spPr>
          </c:errBars>
          <c:val>
            <c:numRef>
              <c:f>'7+8'!$F$9</c:f>
              <c:numCache>
                <c:formatCode>General</c:formatCode>
                <c:ptCount val="1"/>
                <c:pt idx="0">
                  <c:v>0.89852416666666668</c:v>
                </c:pt>
              </c:numCache>
            </c:numRef>
          </c:val>
          <c:extLst>
            <c:ext xmlns:c16="http://schemas.microsoft.com/office/drawing/2014/chart" uri="{C3380CC4-5D6E-409C-BE32-E72D297353CC}">
              <c16:uniqueId val="{00000004-60DA-418D-BED4-817E31685E2A}"/>
            </c:ext>
          </c:extLst>
        </c:ser>
        <c:ser>
          <c:idx val="5"/>
          <c:order val="5"/>
          <c:tx>
            <c:v>Black (After)</c:v>
          </c:tx>
          <c:spPr>
            <a:solidFill>
              <a:schemeClr val="accent6"/>
            </a:solidFill>
            <a:ln>
              <a:noFill/>
            </a:ln>
            <a:effectLst/>
          </c:spPr>
          <c:invertIfNegative val="0"/>
          <c:errBars>
            <c:errBarType val="both"/>
            <c:errValType val="cust"/>
            <c:noEndCap val="0"/>
            <c:plus>
              <c:numRef>
                <c:f>'7+8'!$M$14</c:f>
                <c:numCache>
                  <c:formatCode>General</c:formatCode>
                  <c:ptCount val="1"/>
                  <c:pt idx="0">
                    <c:v>0.25730717247873186</c:v>
                  </c:pt>
                </c:numCache>
              </c:numRef>
            </c:plus>
            <c:minus>
              <c:numRef>
                <c:f>'7+8'!$M$14</c:f>
                <c:numCache>
                  <c:formatCode>General</c:formatCode>
                  <c:ptCount val="1"/>
                  <c:pt idx="0">
                    <c:v>0.25730717247873186</c:v>
                  </c:pt>
                </c:numCache>
              </c:numRef>
            </c:minus>
            <c:spPr>
              <a:noFill/>
              <a:ln w="9525" cap="flat" cmpd="sng" algn="ctr">
                <a:solidFill>
                  <a:schemeClr val="tx1">
                    <a:lumMod val="65000"/>
                    <a:lumOff val="35000"/>
                  </a:schemeClr>
                </a:solidFill>
                <a:round/>
              </a:ln>
              <a:effectLst/>
            </c:spPr>
          </c:errBars>
          <c:val>
            <c:numRef>
              <c:f>'7+8'!$M$9</c:f>
              <c:numCache>
                <c:formatCode>General</c:formatCode>
                <c:ptCount val="1"/>
                <c:pt idx="0">
                  <c:v>0.84765791666666668</c:v>
                </c:pt>
              </c:numCache>
            </c:numRef>
          </c:val>
          <c:extLst>
            <c:ext xmlns:c16="http://schemas.microsoft.com/office/drawing/2014/chart" uri="{C3380CC4-5D6E-409C-BE32-E72D297353CC}">
              <c16:uniqueId val="{00000005-60DA-418D-BED4-817E31685E2A}"/>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Thickness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7551963048498845"/>
          <c:w val="0.70489129483814528"/>
          <c:h val="0.71732901747558686"/>
        </c:manualLayout>
      </c:layout>
      <c:barChart>
        <c:barDir val="col"/>
        <c:grouping val="clustered"/>
        <c:varyColors val="0"/>
        <c:ser>
          <c:idx val="0"/>
          <c:order val="0"/>
          <c:tx>
            <c:v>Red (Before)</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0242-40D1-B0B4-D6C22685354F}"/>
              </c:ext>
            </c:extLst>
          </c:dPt>
          <c:errBars>
            <c:errBarType val="both"/>
            <c:errValType val="cust"/>
            <c:noEndCap val="0"/>
            <c:plus>
              <c:numRef>
                <c:f>'7+8'!$B$12</c:f>
                <c:numCache>
                  <c:formatCode>General</c:formatCode>
                  <c:ptCount val="1"/>
                  <c:pt idx="0">
                    <c:v>0.14357434494017318</c:v>
                  </c:pt>
                </c:numCache>
              </c:numRef>
            </c:plus>
            <c:minus>
              <c:numRef>
                <c:f>'7+8'!$B$12</c:f>
                <c:numCache>
                  <c:formatCode>General</c:formatCode>
                  <c:ptCount val="1"/>
                  <c:pt idx="0">
                    <c:v>0.14357434494017318</c:v>
                  </c:pt>
                </c:numCache>
              </c:numRef>
            </c:minus>
            <c:spPr>
              <a:noFill/>
              <a:ln w="9525" cap="flat" cmpd="sng" algn="ctr">
                <a:solidFill>
                  <a:schemeClr val="tx1">
                    <a:lumMod val="65000"/>
                    <a:lumOff val="35000"/>
                  </a:schemeClr>
                </a:solidFill>
                <a:round/>
              </a:ln>
              <a:effectLst/>
            </c:spPr>
          </c:errBars>
          <c:val>
            <c:numRef>
              <c:f>'7+8'!$B$7</c:f>
              <c:numCache>
                <c:formatCode>General</c:formatCode>
                <c:ptCount val="1"/>
                <c:pt idx="0">
                  <c:v>0.75788600000000006</c:v>
                </c:pt>
              </c:numCache>
            </c:numRef>
          </c:val>
          <c:extLst>
            <c:ext xmlns:c16="http://schemas.microsoft.com/office/drawing/2014/chart" uri="{C3380CC4-5D6E-409C-BE32-E72D297353CC}">
              <c16:uniqueId val="{00000001-0242-40D1-B0B4-D6C22685354F}"/>
            </c:ext>
          </c:extLst>
        </c:ser>
        <c:ser>
          <c:idx val="1"/>
          <c:order val="1"/>
          <c:tx>
            <c:v>Red (After)</c:v>
          </c:tx>
          <c:spPr>
            <a:solidFill>
              <a:schemeClr val="accent2"/>
            </a:solidFill>
            <a:ln>
              <a:noFill/>
            </a:ln>
            <a:effectLst/>
          </c:spPr>
          <c:invertIfNegative val="0"/>
          <c:errBars>
            <c:errBarType val="both"/>
            <c:errValType val="cust"/>
            <c:noEndCap val="0"/>
            <c:plus>
              <c:numRef>
                <c:f>'7+8'!$I$12</c:f>
                <c:numCache>
                  <c:formatCode>General</c:formatCode>
                  <c:ptCount val="1"/>
                  <c:pt idx="0">
                    <c:v>0.27285756086463897</c:v>
                  </c:pt>
                </c:numCache>
              </c:numRef>
            </c:plus>
            <c:minus>
              <c:numRef>
                <c:f>'7+8'!$I$12</c:f>
                <c:numCache>
                  <c:formatCode>General</c:formatCode>
                  <c:ptCount val="1"/>
                  <c:pt idx="0">
                    <c:v>0.27285756086463897</c:v>
                  </c:pt>
                </c:numCache>
              </c:numRef>
            </c:minus>
            <c:spPr>
              <a:noFill/>
              <a:ln w="9525" cap="flat" cmpd="sng" algn="ctr">
                <a:solidFill>
                  <a:schemeClr val="tx1">
                    <a:lumMod val="65000"/>
                    <a:lumOff val="35000"/>
                  </a:schemeClr>
                </a:solidFill>
                <a:round/>
              </a:ln>
              <a:effectLst/>
            </c:spPr>
          </c:errBars>
          <c:val>
            <c:numRef>
              <c:f>'7+8'!$I$7</c:f>
              <c:numCache>
                <c:formatCode>General</c:formatCode>
                <c:ptCount val="1"/>
                <c:pt idx="0">
                  <c:v>0.77311041666666669</c:v>
                </c:pt>
              </c:numCache>
            </c:numRef>
          </c:val>
          <c:extLst>
            <c:ext xmlns:c16="http://schemas.microsoft.com/office/drawing/2014/chart" uri="{C3380CC4-5D6E-409C-BE32-E72D297353CC}">
              <c16:uniqueId val="{00000002-0242-40D1-B0B4-D6C22685354F}"/>
            </c:ext>
          </c:extLst>
        </c:ser>
        <c:ser>
          <c:idx val="2"/>
          <c:order val="2"/>
          <c:tx>
            <c:v>White (Before)</c:v>
          </c:tx>
          <c:spPr>
            <a:solidFill>
              <a:schemeClr val="accent3"/>
            </a:solidFill>
            <a:ln>
              <a:noFill/>
            </a:ln>
            <a:effectLst/>
          </c:spPr>
          <c:invertIfNegative val="0"/>
          <c:errBars>
            <c:errBarType val="both"/>
            <c:errValType val="cust"/>
            <c:noEndCap val="0"/>
            <c:plus>
              <c:numRef>
                <c:f>'7+8'!$B$13</c:f>
                <c:numCache>
                  <c:formatCode>General</c:formatCode>
                  <c:ptCount val="1"/>
                  <c:pt idx="0">
                    <c:v>0.23351996550907242</c:v>
                  </c:pt>
                </c:numCache>
              </c:numRef>
            </c:plus>
            <c:minus>
              <c:numRef>
                <c:f>'7+8'!$B$13</c:f>
                <c:numCache>
                  <c:formatCode>General</c:formatCode>
                  <c:ptCount val="1"/>
                  <c:pt idx="0">
                    <c:v>0.23351996550907242</c:v>
                  </c:pt>
                </c:numCache>
              </c:numRef>
            </c:minus>
            <c:spPr>
              <a:noFill/>
              <a:ln w="9525" cap="flat" cmpd="sng" algn="ctr">
                <a:solidFill>
                  <a:schemeClr val="tx1">
                    <a:lumMod val="65000"/>
                    <a:lumOff val="35000"/>
                  </a:schemeClr>
                </a:solidFill>
                <a:round/>
              </a:ln>
              <a:effectLst/>
            </c:spPr>
          </c:errBars>
          <c:val>
            <c:numRef>
              <c:f>'7+8'!$B$8</c:f>
              <c:numCache>
                <c:formatCode>General</c:formatCode>
                <c:ptCount val="1"/>
                <c:pt idx="0">
                  <c:v>1.2350666666666668</c:v>
                </c:pt>
              </c:numCache>
            </c:numRef>
          </c:val>
          <c:extLst>
            <c:ext xmlns:c16="http://schemas.microsoft.com/office/drawing/2014/chart" uri="{C3380CC4-5D6E-409C-BE32-E72D297353CC}">
              <c16:uniqueId val="{00000003-0242-40D1-B0B4-D6C22685354F}"/>
            </c:ext>
          </c:extLst>
        </c:ser>
        <c:ser>
          <c:idx val="3"/>
          <c:order val="3"/>
          <c:tx>
            <c:v>White (After)</c:v>
          </c:tx>
          <c:spPr>
            <a:solidFill>
              <a:schemeClr val="accent4"/>
            </a:solidFill>
            <a:ln>
              <a:noFill/>
            </a:ln>
            <a:effectLst/>
          </c:spPr>
          <c:invertIfNegative val="0"/>
          <c:errBars>
            <c:errBarType val="both"/>
            <c:errValType val="cust"/>
            <c:noEndCap val="0"/>
            <c:plus>
              <c:numRef>
                <c:f>'7+8'!$I$13</c:f>
                <c:numCache>
                  <c:formatCode>General</c:formatCode>
                  <c:ptCount val="1"/>
                  <c:pt idx="0">
                    <c:v>0.23213522948703832</c:v>
                  </c:pt>
                </c:numCache>
              </c:numRef>
            </c:plus>
            <c:minus>
              <c:numRef>
                <c:f>'7+8'!$I$13</c:f>
                <c:numCache>
                  <c:formatCode>General</c:formatCode>
                  <c:ptCount val="1"/>
                  <c:pt idx="0">
                    <c:v>0.23213522948703832</c:v>
                  </c:pt>
                </c:numCache>
              </c:numRef>
            </c:minus>
            <c:spPr>
              <a:noFill/>
              <a:ln w="9525" cap="flat" cmpd="sng" algn="ctr">
                <a:solidFill>
                  <a:schemeClr val="tx1">
                    <a:lumMod val="65000"/>
                    <a:lumOff val="35000"/>
                  </a:schemeClr>
                </a:solidFill>
                <a:round/>
              </a:ln>
              <a:effectLst/>
            </c:spPr>
          </c:errBars>
          <c:val>
            <c:numRef>
              <c:f>'7+8'!$I$8</c:f>
              <c:numCache>
                <c:formatCode>General</c:formatCode>
                <c:ptCount val="1"/>
                <c:pt idx="0">
                  <c:v>0.73920041666666658</c:v>
                </c:pt>
              </c:numCache>
            </c:numRef>
          </c:val>
          <c:extLst>
            <c:ext xmlns:c16="http://schemas.microsoft.com/office/drawing/2014/chart" uri="{C3380CC4-5D6E-409C-BE32-E72D297353CC}">
              <c16:uniqueId val="{00000004-0242-40D1-B0B4-D6C22685354F}"/>
            </c:ext>
          </c:extLst>
        </c:ser>
        <c:ser>
          <c:idx val="4"/>
          <c:order val="4"/>
          <c:tx>
            <c:v>Black (Before)</c:v>
          </c:tx>
          <c:spPr>
            <a:solidFill>
              <a:schemeClr val="accent5"/>
            </a:solidFill>
            <a:ln>
              <a:noFill/>
            </a:ln>
            <a:effectLst/>
          </c:spPr>
          <c:invertIfNegative val="0"/>
          <c:errBars>
            <c:errBarType val="both"/>
            <c:errValType val="cust"/>
            <c:noEndCap val="0"/>
            <c:plus>
              <c:numRef>
                <c:f>'7+8'!$B$14</c:f>
                <c:numCache>
                  <c:formatCode>General</c:formatCode>
                  <c:ptCount val="1"/>
                  <c:pt idx="0">
                    <c:v>0.23571035482186131</c:v>
                  </c:pt>
                </c:numCache>
              </c:numRef>
            </c:plus>
            <c:minus>
              <c:numRef>
                <c:f>'7+8'!$B$14</c:f>
                <c:numCache>
                  <c:formatCode>General</c:formatCode>
                  <c:ptCount val="1"/>
                  <c:pt idx="0">
                    <c:v>0.23571035482186131</c:v>
                  </c:pt>
                </c:numCache>
              </c:numRef>
            </c:minus>
            <c:spPr>
              <a:noFill/>
              <a:ln w="9525" cap="flat" cmpd="sng" algn="ctr">
                <a:solidFill>
                  <a:schemeClr val="tx1">
                    <a:lumMod val="65000"/>
                    <a:lumOff val="35000"/>
                  </a:schemeClr>
                </a:solidFill>
                <a:round/>
              </a:ln>
              <a:effectLst/>
            </c:spPr>
          </c:errBars>
          <c:val>
            <c:numRef>
              <c:f>'7+8'!$B$9</c:f>
              <c:numCache>
                <c:formatCode>General</c:formatCode>
                <c:ptCount val="1"/>
                <c:pt idx="0">
                  <c:v>0.94895533333333337</c:v>
                </c:pt>
              </c:numCache>
            </c:numRef>
          </c:val>
          <c:extLst>
            <c:ext xmlns:c16="http://schemas.microsoft.com/office/drawing/2014/chart" uri="{C3380CC4-5D6E-409C-BE32-E72D297353CC}">
              <c16:uniqueId val="{00000005-0242-40D1-B0B4-D6C22685354F}"/>
            </c:ext>
          </c:extLst>
        </c:ser>
        <c:ser>
          <c:idx val="5"/>
          <c:order val="5"/>
          <c:tx>
            <c:v>Black (After)</c:v>
          </c:tx>
          <c:spPr>
            <a:solidFill>
              <a:schemeClr val="accent6"/>
            </a:solidFill>
            <a:ln>
              <a:noFill/>
            </a:ln>
            <a:effectLst/>
          </c:spPr>
          <c:invertIfNegative val="0"/>
          <c:errBars>
            <c:errBarType val="both"/>
            <c:errValType val="cust"/>
            <c:noEndCap val="0"/>
            <c:plus>
              <c:numRef>
                <c:f>'7+8'!$I$14</c:f>
                <c:numCache>
                  <c:formatCode>General</c:formatCode>
                  <c:ptCount val="1"/>
                  <c:pt idx="0">
                    <c:v>0.25701853727892804</c:v>
                  </c:pt>
                </c:numCache>
              </c:numRef>
            </c:plus>
            <c:minus>
              <c:numRef>
                <c:f>'7+8'!$I$14</c:f>
                <c:numCache>
                  <c:formatCode>General</c:formatCode>
                  <c:ptCount val="1"/>
                  <c:pt idx="0">
                    <c:v>0.25701853727892804</c:v>
                  </c:pt>
                </c:numCache>
              </c:numRef>
            </c:minus>
            <c:spPr>
              <a:noFill/>
              <a:ln w="9525" cap="flat" cmpd="sng" algn="ctr">
                <a:solidFill>
                  <a:schemeClr val="tx1">
                    <a:lumMod val="65000"/>
                    <a:lumOff val="35000"/>
                  </a:schemeClr>
                </a:solidFill>
                <a:round/>
              </a:ln>
              <a:effectLst/>
            </c:spPr>
          </c:errBars>
          <c:val>
            <c:numRef>
              <c:f>'7+8'!$I$9</c:f>
              <c:numCache>
                <c:formatCode>General</c:formatCode>
                <c:ptCount val="1"/>
                <c:pt idx="0">
                  <c:v>0.87861833333333328</c:v>
                </c:pt>
              </c:numCache>
            </c:numRef>
          </c:val>
          <c:extLst>
            <c:ext xmlns:c16="http://schemas.microsoft.com/office/drawing/2014/chart" uri="{C3380CC4-5D6E-409C-BE32-E72D297353CC}">
              <c16:uniqueId val="{00000006-0242-40D1-B0B4-D6C22685354F}"/>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3836605101781632"/>
          <c:w val="0.70489129483814528"/>
          <c:h val="0.7542805186303212"/>
        </c:manualLayout>
      </c:layout>
      <c:barChart>
        <c:barDir val="col"/>
        <c:grouping val="clustered"/>
        <c:varyColors val="0"/>
        <c:ser>
          <c:idx val="0"/>
          <c:order val="0"/>
          <c:tx>
            <c:v>Red (Before)</c:v>
          </c:tx>
          <c:spPr>
            <a:solidFill>
              <a:schemeClr val="accent1"/>
            </a:solidFill>
            <a:ln>
              <a:noFill/>
            </a:ln>
            <a:effectLst/>
          </c:spPr>
          <c:invertIfNegative val="0"/>
          <c:errBars>
            <c:errBarType val="both"/>
            <c:errValType val="cust"/>
            <c:noEndCap val="0"/>
            <c:plus>
              <c:numRef>
                <c:f>'7+8'!$D$12</c:f>
                <c:numCache>
                  <c:formatCode>General</c:formatCode>
                  <c:ptCount val="1"/>
                  <c:pt idx="0">
                    <c:v>9.1121016433847596E-2</c:v>
                  </c:pt>
                </c:numCache>
              </c:numRef>
            </c:plus>
            <c:minus>
              <c:numRef>
                <c:f>'7+8'!$D$12</c:f>
                <c:numCache>
                  <c:formatCode>General</c:formatCode>
                  <c:ptCount val="1"/>
                  <c:pt idx="0">
                    <c:v>9.1121016433847596E-2</c:v>
                  </c:pt>
                </c:numCache>
              </c:numRef>
            </c:minus>
            <c:spPr>
              <a:noFill/>
              <a:ln w="9525" cap="flat" cmpd="sng" algn="ctr">
                <a:solidFill>
                  <a:schemeClr val="tx1">
                    <a:lumMod val="65000"/>
                    <a:lumOff val="35000"/>
                  </a:schemeClr>
                </a:solidFill>
                <a:round/>
              </a:ln>
              <a:effectLst/>
            </c:spPr>
          </c:errBars>
          <c:val>
            <c:numRef>
              <c:f>'7+8'!$D$7</c:f>
              <c:numCache>
                <c:formatCode>General</c:formatCode>
                <c:ptCount val="1"/>
                <c:pt idx="0">
                  <c:v>0.32715499999999997</c:v>
                </c:pt>
              </c:numCache>
            </c:numRef>
          </c:val>
          <c:extLst>
            <c:ext xmlns:c16="http://schemas.microsoft.com/office/drawing/2014/chart" uri="{C3380CC4-5D6E-409C-BE32-E72D297353CC}">
              <c16:uniqueId val="{00000000-48EF-491E-862F-675EA8FE2B6C}"/>
            </c:ext>
          </c:extLst>
        </c:ser>
        <c:ser>
          <c:idx val="1"/>
          <c:order val="1"/>
          <c:tx>
            <c:v>Red (After)</c:v>
          </c:tx>
          <c:spPr>
            <a:solidFill>
              <a:schemeClr val="accent2"/>
            </a:solidFill>
            <a:ln>
              <a:noFill/>
            </a:ln>
            <a:effectLst/>
          </c:spPr>
          <c:invertIfNegative val="0"/>
          <c:errBars>
            <c:errBarType val="both"/>
            <c:errValType val="cust"/>
            <c:noEndCap val="0"/>
            <c:plus>
              <c:numRef>
                <c:f>'7+8'!$K$12</c:f>
                <c:numCache>
                  <c:formatCode>General</c:formatCode>
                  <c:ptCount val="1"/>
                  <c:pt idx="0">
                    <c:v>8.7865122067860138E-2</c:v>
                  </c:pt>
                </c:numCache>
              </c:numRef>
            </c:plus>
            <c:minus>
              <c:numRef>
                <c:f>'7+8'!$K$12</c:f>
                <c:numCache>
                  <c:formatCode>General</c:formatCode>
                  <c:ptCount val="1"/>
                  <c:pt idx="0">
                    <c:v>8.7865122067860138E-2</c:v>
                  </c:pt>
                </c:numCache>
              </c:numRef>
            </c:minus>
            <c:spPr>
              <a:noFill/>
              <a:ln w="9525" cap="flat" cmpd="sng" algn="ctr">
                <a:solidFill>
                  <a:schemeClr val="tx1">
                    <a:lumMod val="65000"/>
                    <a:lumOff val="35000"/>
                  </a:schemeClr>
                </a:solidFill>
                <a:round/>
              </a:ln>
              <a:effectLst/>
            </c:spPr>
          </c:errBars>
          <c:val>
            <c:numRef>
              <c:f>'7+8'!$K$7</c:f>
              <c:numCache>
                <c:formatCode>General</c:formatCode>
                <c:ptCount val="1"/>
                <c:pt idx="0">
                  <c:v>0.35108791666666672</c:v>
                </c:pt>
              </c:numCache>
            </c:numRef>
          </c:val>
          <c:extLst>
            <c:ext xmlns:c16="http://schemas.microsoft.com/office/drawing/2014/chart" uri="{C3380CC4-5D6E-409C-BE32-E72D297353CC}">
              <c16:uniqueId val="{00000001-48EF-491E-862F-675EA8FE2B6C}"/>
            </c:ext>
          </c:extLst>
        </c:ser>
        <c:ser>
          <c:idx val="2"/>
          <c:order val="2"/>
          <c:tx>
            <c:v>White (Before)</c:v>
          </c:tx>
          <c:spPr>
            <a:solidFill>
              <a:schemeClr val="accent3"/>
            </a:solidFill>
            <a:ln>
              <a:noFill/>
            </a:ln>
            <a:effectLst/>
          </c:spPr>
          <c:invertIfNegative val="0"/>
          <c:errBars>
            <c:errBarType val="both"/>
            <c:errValType val="cust"/>
            <c:noEndCap val="0"/>
            <c:plus>
              <c:numRef>
                <c:f>'7+8'!$D$13</c:f>
                <c:numCache>
                  <c:formatCode>General</c:formatCode>
                  <c:ptCount val="1"/>
                  <c:pt idx="0">
                    <c:v>9.226836233990994E-2</c:v>
                  </c:pt>
                </c:numCache>
              </c:numRef>
            </c:plus>
            <c:minus>
              <c:numRef>
                <c:f>'7+8'!$D$13</c:f>
                <c:numCache>
                  <c:formatCode>General</c:formatCode>
                  <c:ptCount val="1"/>
                  <c:pt idx="0">
                    <c:v>9.226836233990994E-2</c:v>
                  </c:pt>
                </c:numCache>
              </c:numRef>
            </c:minus>
            <c:spPr>
              <a:noFill/>
              <a:ln w="9525" cap="flat" cmpd="sng" algn="ctr">
                <a:solidFill>
                  <a:schemeClr val="tx1">
                    <a:lumMod val="65000"/>
                    <a:lumOff val="35000"/>
                  </a:schemeClr>
                </a:solidFill>
                <a:round/>
              </a:ln>
              <a:effectLst/>
            </c:spPr>
          </c:errBars>
          <c:val>
            <c:numRef>
              <c:f>'7+8'!$D$8</c:f>
              <c:numCache>
                <c:formatCode>General</c:formatCode>
                <c:ptCount val="1"/>
                <c:pt idx="0">
                  <c:v>0.28983416666666667</c:v>
                </c:pt>
              </c:numCache>
            </c:numRef>
          </c:val>
          <c:extLst>
            <c:ext xmlns:c16="http://schemas.microsoft.com/office/drawing/2014/chart" uri="{C3380CC4-5D6E-409C-BE32-E72D297353CC}">
              <c16:uniqueId val="{00000002-48EF-491E-862F-675EA8FE2B6C}"/>
            </c:ext>
          </c:extLst>
        </c:ser>
        <c:ser>
          <c:idx val="3"/>
          <c:order val="3"/>
          <c:tx>
            <c:v>White (After)</c:v>
          </c:tx>
          <c:spPr>
            <a:solidFill>
              <a:schemeClr val="accent4"/>
            </a:solidFill>
            <a:ln>
              <a:noFill/>
            </a:ln>
            <a:effectLst/>
          </c:spPr>
          <c:invertIfNegative val="0"/>
          <c:errBars>
            <c:errBarType val="both"/>
            <c:errValType val="cust"/>
            <c:noEndCap val="0"/>
            <c:plus>
              <c:numRef>
                <c:f>'7+8'!$K$13</c:f>
                <c:numCache>
                  <c:formatCode>General</c:formatCode>
                  <c:ptCount val="1"/>
                  <c:pt idx="0">
                    <c:v>0.10522758298564124</c:v>
                  </c:pt>
                </c:numCache>
              </c:numRef>
            </c:plus>
            <c:minus>
              <c:numRef>
                <c:f>'7+8'!$K$13</c:f>
                <c:numCache>
                  <c:formatCode>General</c:formatCode>
                  <c:ptCount val="1"/>
                  <c:pt idx="0">
                    <c:v>0.10522758298564124</c:v>
                  </c:pt>
                </c:numCache>
              </c:numRef>
            </c:minus>
            <c:spPr>
              <a:noFill/>
              <a:ln w="9525" cap="flat" cmpd="sng" algn="ctr">
                <a:solidFill>
                  <a:schemeClr val="tx1">
                    <a:lumMod val="65000"/>
                    <a:lumOff val="35000"/>
                  </a:schemeClr>
                </a:solidFill>
                <a:round/>
              </a:ln>
              <a:effectLst/>
            </c:spPr>
          </c:errBars>
          <c:val>
            <c:numRef>
              <c:f>'7+8'!$K$8</c:f>
              <c:numCache>
                <c:formatCode>General</c:formatCode>
                <c:ptCount val="1"/>
                <c:pt idx="0">
                  <c:v>0.29691916666666668</c:v>
                </c:pt>
              </c:numCache>
            </c:numRef>
          </c:val>
          <c:extLst>
            <c:ext xmlns:c16="http://schemas.microsoft.com/office/drawing/2014/chart" uri="{C3380CC4-5D6E-409C-BE32-E72D297353CC}">
              <c16:uniqueId val="{00000003-48EF-491E-862F-675EA8FE2B6C}"/>
            </c:ext>
          </c:extLst>
        </c:ser>
        <c:ser>
          <c:idx val="4"/>
          <c:order val="4"/>
          <c:tx>
            <c:v>Black (Before)</c:v>
          </c:tx>
          <c:spPr>
            <a:solidFill>
              <a:schemeClr val="accent5"/>
            </a:solidFill>
            <a:ln>
              <a:noFill/>
            </a:ln>
            <a:effectLst/>
          </c:spPr>
          <c:invertIfNegative val="0"/>
          <c:errBars>
            <c:errBarType val="both"/>
            <c:errValType val="cust"/>
            <c:noEndCap val="0"/>
            <c:plus>
              <c:numRef>
                <c:f>'7+8'!$D$14</c:f>
                <c:numCache>
                  <c:formatCode>General</c:formatCode>
                  <c:ptCount val="1"/>
                  <c:pt idx="0">
                    <c:v>0.10212610849515229</c:v>
                  </c:pt>
                </c:numCache>
              </c:numRef>
            </c:plus>
            <c:minus>
              <c:numRef>
                <c:f>'7+8'!$D$14</c:f>
                <c:numCache>
                  <c:formatCode>General</c:formatCode>
                  <c:ptCount val="1"/>
                  <c:pt idx="0">
                    <c:v>0.10212610849515229</c:v>
                  </c:pt>
                </c:numCache>
              </c:numRef>
            </c:minus>
            <c:spPr>
              <a:noFill/>
              <a:ln w="9525" cap="flat" cmpd="sng" algn="ctr">
                <a:solidFill>
                  <a:schemeClr val="tx1">
                    <a:lumMod val="65000"/>
                    <a:lumOff val="35000"/>
                  </a:schemeClr>
                </a:solidFill>
                <a:round/>
              </a:ln>
              <a:effectLst/>
            </c:spPr>
          </c:errBars>
          <c:val>
            <c:numRef>
              <c:f>'7+8'!$D$9</c:f>
              <c:numCache>
                <c:formatCode>General</c:formatCode>
                <c:ptCount val="1"/>
                <c:pt idx="0">
                  <c:v>0.36244849999999995</c:v>
                </c:pt>
              </c:numCache>
            </c:numRef>
          </c:val>
          <c:extLst>
            <c:ext xmlns:c16="http://schemas.microsoft.com/office/drawing/2014/chart" uri="{C3380CC4-5D6E-409C-BE32-E72D297353CC}">
              <c16:uniqueId val="{00000004-48EF-491E-862F-675EA8FE2B6C}"/>
            </c:ext>
          </c:extLst>
        </c:ser>
        <c:ser>
          <c:idx val="5"/>
          <c:order val="5"/>
          <c:tx>
            <c:v>Black (After)</c:v>
          </c:tx>
          <c:spPr>
            <a:solidFill>
              <a:schemeClr val="accent6"/>
            </a:solidFill>
            <a:ln>
              <a:noFill/>
            </a:ln>
            <a:effectLst/>
          </c:spPr>
          <c:invertIfNegative val="0"/>
          <c:errBars>
            <c:errBarType val="both"/>
            <c:errValType val="cust"/>
            <c:noEndCap val="0"/>
            <c:plus>
              <c:numRef>
                <c:f>'7+8'!$K$14</c:f>
                <c:numCache>
                  <c:formatCode>General</c:formatCode>
                  <c:ptCount val="1"/>
                  <c:pt idx="0">
                    <c:v>0.10902536387923692</c:v>
                  </c:pt>
                </c:numCache>
              </c:numRef>
            </c:plus>
            <c:minus>
              <c:numRef>
                <c:f>'7+8'!$K$14</c:f>
                <c:numCache>
                  <c:formatCode>General</c:formatCode>
                  <c:ptCount val="1"/>
                  <c:pt idx="0">
                    <c:v>0.10902536387923692</c:v>
                  </c:pt>
                </c:numCache>
              </c:numRef>
            </c:minus>
            <c:spPr>
              <a:noFill/>
              <a:ln w="9525" cap="flat" cmpd="sng" algn="ctr">
                <a:solidFill>
                  <a:schemeClr val="tx1">
                    <a:lumMod val="65000"/>
                    <a:lumOff val="35000"/>
                  </a:schemeClr>
                </a:solidFill>
                <a:round/>
              </a:ln>
              <a:effectLst/>
            </c:spPr>
          </c:errBars>
          <c:val>
            <c:numRef>
              <c:f>'7+8'!$K$9</c:f>
              <c:numCache>
                <c:formatCode>General</c:formatCode>
                <c:ptCount val="1"/>
                <c:pt idx="0">
                  <c:v>0.33562625000000001</c:v>
                </c:pt>
              </c:numCache>
            </c:numRef>
          </c:val>
          <c:extLst>
            <c:ext xmlns:c16="http://schemas.microsoft.com/office/drawing/2014/chart" uri="{C3380CC4-5D6E-409C-BE32-E72D297353CC}">
              <c16:uniqueId val="{00000005-48EF-491E-862F-675EA8FE2B6C}"/>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3836605101781632"/>
          <c:w val="0.70489129483814528"/>
          <c:h val="0.7542805186303212"/>
        </c:manualLayout>
      </c:layout>
      <c:barChart>
        <c:barDir val="col"/>
        <c:grouping val="clustered"/>
        <c:varyColors val="0"/>
        <c:ser>
          <c:idx val="0"/>
          <c:order val="0"/>
          <c:tx>
            <c:v>Red (Before)</c:v>
          </c:tx>
          <c:spPr>
            <a:solidFill>
              <a:schemeClr val="accent1"/>
            </a:solidFill>
            <a:ln>
              <a:noFill/>
            </a:ln>
            <a:effectLst/>
          </c:spPr>
          <c:invertIfNegative val="0"/>
          <c:errBars>
            <c:errBarType val="both"/>
            <c:errValType val="cust"/>
            <c:noEndCap val="0"/>
            <c:plus>
              <c:numRef>
                <c:f>'7+8'!$E$12</c:f>
                <c:numCache>
                  <c:formatCode>General</c:formatCode>
                  <c:ptCount val="1"/>
                  <c:pt idx="0">
                    <c:v>1.5570850291668563</c:v>
                  </c:pt>
                </c:numCache>
              </c:numRef>
            </c:plus>
            <c:minus>
              <c:numRef>
                <c:f>'7+8'!$E$12</c:f>
                <c:numCache>
                  <c:formatCode>General</c:formatCode>
                  <c:ptCount val="1"/>
                  <c:pt idx="0">
                    <c:v>1.5570850291668563</c:v>
                  </c:pt>
                </c:numCache>
              </c:numRef>
            </c:minus>
            <c:spPr>
              <a:noFill/>
              <a:ln w="9525" cap="flat" cmpd="sng" algn="ctr">
                <a:solidFill>
                  <a:schemeClr val="tx1">
                    <a:lumMod val="65000"/>
                    <a:lumOff val="35000"/>
                  </a:schemeClr>
                </a:solidFill>
                <a:round/>
              </a:ln>
              <a:effectLst/>
            </c:spPr>
          </c:errBars>
          <c:val>
            <c:numRef>
              <c:f>'7+8'!$E$7</c:f>
              <c:numCache>
                <c:formatCode>General</c:formatCode>
                <c:ptCount val="1"/>
                <c:pt idx="0">
                  <c:v>96.486075</c:v>
                </c:pt>
              </c:numCache>
            </c:numRef>
          </c:val>
          <c:extLst>
            <c:ext xmlns:c16="http://schemas.microsoft.com/office/drawing/2014/chart" uri="{C3380CC4-5D6E-409C-BE32-E72D297353CC}">
              <c16:uniqueId val="{00000000-5E5C-4B65-A92B-FA97FD1B8BFE}"/>
            </c:ext>
          </c:extLst>
        </c:ser>
        <c:ser>
          <c:idx val="1"/>
          <c:order val="1"/>
          <c:tx>
            <c:v>Red (After)</c:v>
          </c:tx>
          <c:spPr>
            <a:solidFill>
              <a:schemeClr val="accent2"/>
            </a:solidFill>
            <a:ln>
              <a:noFill/>
            </a:ln>
            <a:effectLst/>
          </c:spPr>
          <c:invertIfNegative val="0"/>
          <c:errBars>
            <c:errBarType val="both"/>
            <c:errValType val="cust"/>
            <c:noEndCap val="0"/>
            <c:plus>
              <c:numRef>
                <c:f>'7+8'!$L$12</c:f>
                <c:numCache>
                  <c:formatCode>General</c:formatCode>
                  <c:ptCount val="1"/>
                  <c:pt idx="0">
                    <c:v>2.1176892554076803</c:v>
                  </c:pt>
                </c:numCache>
              </c:numRef>
            </c:plus>
            <c:minus>
              <c:numRef>
                <c:f>'7+8'!$L$12</c:f>
                <c:numCache>
                  <c:formatCode>General</c:formatCode>
                  <c:ptCount val="1"/>
                  <c:pt idx="0">
                    <c:v>2.1176892554076803</c:v>
                  </c:pt>
                </c:numCache>
              </c:numRef>
            </c:minus>
            <c:spPr>
              <a:noFill/>
              <a:ln w="9525" cap="flat" cmpd="sng" algn="ctr">
                <a:solidFill>
                  <a:schemeClr val="tx1">
                    <a:lumMod val="65000"/>
                    <a:lumOff val="35000"/>
                  </a:schemeClr>
                </a:solidFill>
                <a:round/>
              </a:ln>
              <a:effectLst/>
            </c:spPr>
          </c:errBars>
          <c:val>
            <c:numRef>
              <c:f>'7+8'!$L$7</c:f>
              <c:numCache>
                <c:formatCode>General</c:formatCode>
                <c:ptCount val="1"/>
                <c:pt idx="0">
                  <c:v>96.792217499999992</c:v>
                </c:pt>
              </c:numCache>
            </c:numRef>
          </c:val>
          <c:extLst>
            <c:ext xmlns:c16="http://schemas.microsoft.com/office/drawing/2014/chart" uri="{C3380CC4-5D6E-409C-BE32-E72D297353CC}">
              <c16:uniqueId val="{00000001-5E5C-4B65-A92B-FA97FD1B8BFE}"/>
            </c:ext>
          </c:extLst>
        </c:ser>
        <c:ser>
          <c:idx val="2"/>
          <c:order val="2"/>
          <c:tx>
            <c:v>White (Before)</c:v>
          </c:tx>
          <c:spPr>
            <a:solidFill>
              <a:schemeClr val="accent3"/>
            </a:solidFill>
            <a:ln>
              <a:noFill/>
            </a:ln>
            <a:effectLst/>
          </c:spPr>
          <c:invertIfNegative val="0"/>
          <c:errBars>
            <c:errBarType val="both"/>
            <c:errValType val="cust"/>
            <c:noEndCap val="0"/>
            <c:plus>
              <c:numRef>
                <c:f>'7+8'!$E$13</c:f>
                <c:numCache>
                  <c:formatCode>General</c:formatCode>
                  <c:ptCount val="1"/>
                  <c:pt idx="0">
                    <c:v>0.6635269868077891</c:v>
                  </c:pt>
                </c:numCache>
              </c:numRef>
            </c:plus>
            <c:minus>
              <c:numRef>
                <c:f>'7+8'!$E$13</c:f>
                <c:numCache>
                  <c:formatCode>General</c:formatCode>
                  <c:ptCount val="1"/>
                  <c:pt idx="0">
                    <c:v>0.6635269868077891</c:v>
                  </c:pt>
                </c:numCache>
              </c:numRef>
            </c:minus>
            <c:spPr>
              <a:noFill/>
              <a:ln w="9525" cap="flat" cmpd="sng" algn="ctr">
                <a:solidFill>
                  <a:schemeClr val="tx1">
                    <a:lumMod val="65000"/>
                    <a:lumOff val="35000"/>
                  </a:schemeClr>
                </a:solidFill>
                <a:round/>
              </a:ln>
              <a:effectLst/>
            </c:spPr>
          </c:errBars>
          <c:val>
            <c:numRef>
              <c:f>'7+8'!$E$8</c:f>
              <c:numCache>
                <c:formatCode>General</c:formatCode>
                <c:ptCount val="1"/>
                <c:pt idx="0">
                  <c:v>98.849191666666655</c:v>
                </c:pt>
              </c:numCache>
            </c:numRef>
          </c:val>
          <c:extLst>
            <c:ext xmlns:c16="http://schemas.microsoft.com/office/drawing/2014/chart" uri="{C3380CC4-5D6E-409C-BE32-E72D297353CC}">
              <c16:uniqueId val="{00000002-5E5C-4B65-A92B-FA97FD1B8BFE}"/>
            </c:ext>
          </c:extLst>
        </c:ser>
        <c:ser>
          <c:idx val="3"/>
          <c:order val="3"/>
          <c:tx>
            <c:v>White (After)</c:v>
          </c:tx>
          <c:spPr>
            <a:solidFill>
              <a:schemeClr val="accent4"/>
            </a:solidFill>
            <a:ln>
              <a:noFill/>
            </a:ln>
            <a:effectLst/>
          </c:spPr>
          <c:invertIfNegative val="0"/>
          <c:errBars>
            <c:errBarType val="both"/>
            <c:errValType val="cust"/>
            <c:noEndCap val="0"/>
            <c:plus>
              <c:numRef>
                <c:f>'7+8'!$L$13</c:f>
                <c:numCache>
                  <c:formatCode>General</c:formatCode>
                  <c:ptCount val="1"/>
                  <c:pt idx="0">
                    <c:v>0.87757270273963672</c:v>
                  </c:pt>
                </c:numCache>
              </c:numRef>
            </c:plus>
            <c:minus>
              <c:numRef>
                <c:f>'7+8'!$L$13</c:f>
                <c:numCache>
                  <c:formatCode>General</c:formatCode>
                  <c:ptCount val="1"/>
                  <c:pt idx="0">
                    <c:v>0.87757270273963672</c:v>
                  </c:pt>
                </c:numCache>
              </c:numRef>
            </c:minus>
            <c:spPr>
              <a:noFill/>
              <a:ln w="9525" cap="flat" cmpd="sng" algn="ctr">
                <a:solidFill>
                  <a:schemeClr val="tx1">
                    <a:lumMod val="65000"/>
                    <a:lumOff val="35000"/>
                  </a:schemeClr>
                </a:solidFill>
                <a:round/>
              </a:ln>
              <a:effectLst/>
            </c:spPr>
          </c:errBars>
          <c:val>
            <c:numRef>
              <c:f>'7+8'!$L$8</c:f>
              <c:numCache>
                <c:formatCode>General</c:formatCode>
                <c:ptCount val="1"/>
                <c:pt idx="0">
                  <c:v>97.190312500000005</c:v>
                </c:pt>
              </c:numCache>
            </c:numRef>
          </c:val>
          <c:extLst>
            <c:ext xmlns:c16="http://schemas.microsoft.com/office/drawing/2014/chart" uri="{C3380CC4-5D6E-409C-BE32-E72D297353CC}">
              <c16:uniqueId val="{00000003-5E5C-4B65-A92B-FA97FD1B8BFE}"/>
            </c:ext>
          </c:extLst>
        </c:ser>
        <c:ser>
          <c:idx val="4"/>
          <c:order val="4"/>
          <c:tx>
            <c:v>Black (Before)</c:v>
          </c:tx>
          <c:spPr>
            <a:solidFill>
              <a:schemeClr val="accent5"/>
            </a:solidFill>
            <a:ln>
              <a:noFill/>
            </a:ln>
            <a:effectLst/>
          </c:spPr>
          <c:invertIfNegative val="0"/>
          <c:errBars>
            <c:errBarType val="both"/>
            <c:errValType val="cust"/>
            <c:noEndCap val="0"/>
            <c:plus>
              <c:numRef>
                <c:f>'7+8'!$E$14</c:f>
                <c:numCache>
                  <c:formatCode>General</c:formatCode>
                  <c:ptCount val="1"/>
                  <c:pt idx="0">
                    <c:v>1.4179476874851362</c:v>
                  </c:pt>
                </c:numCache>
              </c:numRef>
            </c:plus>
            <c:minus>
              <c:numRef>
                <c:f>'7+8'!$E$14</c:f>
                <c:numCache>
                  <c:formatCode>General</c:formatCode>
                  <c:ptCount val="1"/>
                  <c:pt idx="0">
                    <c:v>1.4179476874851362</c:v>
                  </c:pt>
                </c:numCache>
              </c:numRef>
            </c:minus>
            <c:spPr>
              <a:noFill/>
              <a:ln w="9525" cap="flat" cmpd="sng" algn="ctr">
                <a:solidFill>
                  <a:schemeClr val="tx1">
                    <a:lumMod val="65000"/>
                    <a:lumOff val="35000"/>
                  </a:schemeClr>
                </a:solidFill>
                <a:round/>
              </a:ln>
              <a:effectLst/>
            </c:spPr>
          </c:errBars>
          <c:val>
            <c:numRef>
              <c:f>'7+8'!$E$9</c:f>
              <c:numCache>
                <c:formatCode>General</c:formatCode>
                <c:ptCount val="1"/>
                <c:pt idx="0">
                  <c:v>98.022708333333327</c:v>
                </c:pt>
              </c:numCache>
            </c:numRef>
          </c:val>
          <c:extLst>
            <c:ext xmlns:c16="http://schemas.microsoft.com/office/drawing/2014/chart" uri="{C3380CC4-5D6E-409C-BE32-E72D297353CC}">
              <c16:uniqueId val="{00000004-5E5C-4B65-A92B-FA97FD1B8BFE}"/>
            </c:ext>
          </c:extLst>
        </c:ser>
        <c:ser>
          <c:idx val="5"/>
          <c:order val="5"/>
          <c:tx>
            <c:v>Black (After)</c:v>
          </c:tx>
          <c:spPr>
            <a:solidFill>
              <a:schemeClr val="accent6"/>
            </a:solidFill>
            <a:ln>
              <a:noFill/>
            </a:ln>
            <a:effectLst/>
          </c:spPr>
          <c:invertIfNegative val="0"/>
          <c:errBars>
            <c:errBarType val="both"/>
            <c:errValType val="cust"/>
            <c:noEndCap val="0"/>
            <c:plus>
              <c:numRef>
                <c:f>'7+8'!$L$14</c:f>
                <c:numCache>
                  <c:formatCode>General</c:formatCode>
                  <c:ptCount val="1"/>
                  <c:pt idx="0">
                    <c:v>1.0438742644590866</c:v>
                  </c:pt>
                </c:numCache>
              </c:numRef>
            </c:plus>
            <c:minus>
              <c:numRef>
                <c:f>'7+8'!$L$14</c:f>
                <c:numCache>
                  <c:formatCode>General</c:formatCode>
                  <c:ptCount val="1"/>
                  <c:pt idx="0">
                    <c:v>1.0438742644590866</c:v>
                  </c:pt>
                </c:numCache>
              </c:numRef>
            </c:minus>
            <c:spPr>
              <a:noFill/>
              <a:ln w="9525" cap="flat" cmpd="sng" algn="ctr">
                <a:solidFill>
                  <a:schemeClr val="tx1">
                    <a:lumMod val="65000"/>
                    <a:lumOff val="35000"/>
                  </a:schemeClr>
                </a:solidFill>
                <a:round/>
              </a:ln>
              <a:effectLst/>
            </c:spPr>
          </c:errBars>
          <c:val>
            <c:numRef>
              <c:f>'7+8'!$L$9</c:f>
              <c:numCache>
                <c:formatCode>General</c:formatCode>
                <c:ptCount val="1"/>
                <c:pt idx="0">
                  <c:v>98.119799999999998</c:v>
                </c:pt>
              </c:numCache>
            </c:numRef>
          </c:val>
          <c:extLst>
            <c:ext xmlns:c16="http://schemas.microsoft.com/office/drawing/2014/chart" uri="{C3380CC4-5D6E-409C-BE32-E72D297353CC}">
              <c16:uniqueId val="{00000005-5E5C-4B65-A92B-FA97FD1B8BFE}"/>
            </c:ext>
          </c:extLst>
        </c:ser>
        <c:dLbls>
          <c:showLegendKey val="0"/>
          <c:showVal val="0"/>
          <c:showCatName val="0"/>
          <c:showSerName val="0"/>
          <c:showPercent val="0"/>
          <c:showBubbleSize val="0"/>
        </c:dLbls>
        <c:gapWidth val="219"/>
        <c:overlap val="-27"/>
        <c:axId val="361212320"/>
        <c:axId val="361212736"/>
      </c:barChart>
      <c:catAx>
        <c:axId val="361212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736"/>
        <c:crosses val="autoZero"/>
        <c:auto val="1"/>
        <c:lblAlgn val="ctr"/>
        <c:lblOffset val="100"/>
        <c:noMultiLvlLbl val="0"/>
      </c:catAx>
      <c:valAx>
        <c:axId val="36121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2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525462</xdr:colOff>
      <xdr:row>3</xdr:row>
      <xdr:rowOff>171450</xdr:rowOff>
    </xdr:from>
    <xdr:to>
      <xdr:col>9</xdr:col>
      <xdr:colOff>220662</xdr:colOff>
      <xdr:row>19</xdr:row>
      <xdr:rowOff>25400</xdr:rowOff>
    </xdr:to>
    <xdr:graphicFrame macro="">
      <xdr:nvGraphicFramePr>
        <xdr:cNvPr id="2" name="Chart 1">
          <a:extLst>
            <a:ext uri="{FF2B5EF4-FFF2-40B4-BE49-F238E27FC236}">
              <a16:creationId xmlns:a16="http://schemas.microsoft.com/office/drawing/2014/main" id="{C45D1F89-9B5E-4C56-87C7-D449C8D3B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539750</xdr:colOff>
      <xdr:row>19</xdr:row>
      <xdr:rowOff>74613</xdr:rowOff>
    </xdr:from>
    <xdr:to>
      <xdr:col>9</xdr:col>
      <xdr:colOff>234950</xdr:colOff>
      <xdr:row>34</xdr:row>
      <xdr:rowOff>115888</xdr:rowOff>
    </xdr:to>
    <xdr:graphicFrame macro="">
      <xdr:nvGraphicFramePr>
        <xdr:cNvPr id="3" name="Chart 2">
          <a:extLst>
            <a:ext uri="{FF2B5EF4-FFF2-40B4-BE49-F238E27FC236}">
              <a16:creationId xmlns:a16="http://schemas.microsoft.com/office/drawing/2014/main" id="{8F67A84D-7A41-4CAC-B4DB-0522555BD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3</xdr:row>
      <xdr:rowOff>160338</xdr:rowOff>
    </xdr:from>
    <xdr:to>
      <xdr:col>17</xdr:col>
      <xdr:colOff>19050</xdr:colOff>
      <xdr:row>19</xdr:row>
      <xdr:rowOff>20638</xdr:rowOff>
    </xdr:to>
    <xdr:graphicFrame macro="">
      <xdr:nvGraphicFramePr>
        <xdr:cNvPr id="4" name="Chart 3">
          <a:extLst>
            <a:ext uri="{FF2B5EF4-FFF2-40B4-BE49-F238E27FC236}">
              <a16:creationId xmlns:a16="http://schemas.microsoft.com/office/drawing/2014/main" id="{7768F943-9BFA-43C9-823A-773B0BB17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304800</xdr:colOff>
      <xdr:row>19</xdr:row>
      <xdr:rowOff>77788</xdr:rowOff>
    </xdr:from>
    <xdr:to>
      <xdr:col>17</xdr:col>
      <xdr:colOff>0</xdr:colOff>
      <xdr:row>34</xdr:row>
      <xdr:rowOff>125413</xdr:rowOff>
    </xdr:to>
    <xdr:graphicFrame macro="">
      <xdr:nvGraphicFramePr>
        <xdr:cNvPr id="5" name="Chart 4">
          <a:extLst>
            <a:ext uri="{FF2B5EF4-FFF2-40B4-BE49-F238E27FC236}">
              <a16:creationId xmlns:a16="http://schemas.microsoft.com/office/drawing/2014/main" id="{B780D445-9426-468D-A198-46B87C404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550862</xdr:colOff>
      <xdr:row>3</xdr:row>
      <xdr:rowOff>171450</xdr:rowOff>
    </xdr:from>
    <xdr:to>
      <xdr:col>9</xdr:col>
      <xdr:colOff>246062</xdr:colOff>
      <xdr:row>19</xdr:row>
      <xdr:rowOff>28575</xdr:rowOff>
    </xdr:to>
    <xdr:graphicFrame macro="">
      <xdr:nvGraphicFramePr>
        <xdr:cNvPr id="6" name="Chart 5">
          <a:extLst>
            <a:ext uri="{FF2B5EF4-FFF2-40B4-BE49-F238E27FC236}">
              <a16:creationId xmlns:a16="http://schemas.microsoft.com/office/drawing/2014/main" id="{94F202DB-0A41-41AE-901D-D90C2907C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571500</xdr:colOff>
      <xdr:row>19</xdr:row>
      <xdr:rowOff>74613</xdr:rowOff>
    </xdr:from>
    <xdr:to>
      <xdr:col>9</xdr:col>
      <xdr:colOff>266700</xdr:colOff>
      <xdr:row>34</xdr:row>
      <xdr:rowOff>115888</xdr:rowOff>
    </xdr:to>
    <xdr:graphicFrame macro="">
      <xdr:nvGraphicFramePr>
        <xdr:cNvPr id="7" name="Chart 6">
          <a:extLst>
            <a:ext uri="{FF2B5EF4-FFF2-40B4-BE49-F238E27FC236}">
              <a16:creationId xmlns:a16="http://schemas.microsoft.com/office/drawing/2014/main" id="{C3C5A3EA-0C55-41F7-A395-ED2B23CD8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352425</xdr:colOff>
      <xdr:row>3</xdr:row>
      <xdr:rowOff>163513</xdr:rowOff>
    </xdr:from>
    <xdr:to>
      <xdr:col>17</xdr:col>
      <xdr:colOff>47625</xdr:colOff>
      <xdr:row>19</xdr:row>
      <xdr:rowOff>20638</xdr:rowOff>
    </xdr:to>
    <xdr:graphicFrame macro="">
      <xdr:nvGraphicFramePr>
        <xdr:cNvPr id="8" name="Chart 7">
          <a:extLst>
            <a:ext uri="{FF2B5EF4-FFF2-40B4-BE49-F238E27FC236}">
              <a16:creationId xmlns:a16="http://schemas.microsoft.com/office/drawing/2014/main" id="{A67AC9AA-1EE2-4849-83F9-D6155349A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4D1F-1484-43ED-81AE-17F28C58E4A1}">
  <dimension ref="A1:A10"/>
  <sheetViews>
    <sheetView tabSelected="1" workbookViewId="0">
      <selection activeCell="E6" sqref="E6"/>
    </sheetView>
  </sheetViews>
  <sheetFormatPr defaultRowHeight="14.5" x14ac:dyDescent="0.35"/>
  <cols>
    <col min="1" max="1" width="78.90625" customWidth="1"/>
  </cols>
  <sheetData>
    <row r="1" spans="1:1" x14ac:dyDescent="0.35">
      <c r="A1" s="4" t="s">
        <v>18</v>
      </c>
    </row>
    <row r="2" spans="1:1" x14ac:dyDescent="0.35">
      <c r="A2" s="4" t="s">
        <v>19</v>
      </c>
    </row>
    <row r="3" spans="1:1" x14ac:dyDescent="0.35">
      <c r="A3" s="4"/>
    </row>
    <row r="4" spans="1:1" ht="43.5" x14ac:dyDescent="0.35">
      <c r="A4" s="4" t="s">
        <v>15</v>
      </c>
    </row>
    <row r="5" spans="1:1" x14ac:dyDescent="0.35">
      <c r="A5" s="4" t="s">
        <v>25</v>
      </c>
    </row>
    <row r="6" spans="1:1" x14ac:dyDescent="0.35">
      <c r="A6" s="4"/>
    </row>
    <row r="7" spans="1:1" ht="29" x14ac:dyDescent="0.35">
      <c r="A7" s="4" t="s">
        <v>16</v>
      </c>
    </row>
    <row r="8" spans="1:1" ht="29" x14ac:dyDescent="0.35">
      <c r="A8" s="4" t="s">
        <v>26</v>
      </c>
    </row>
    <row r="9" spans="1:1" ht="29" x14ac:dyDescent="0.35">
      <c r="A9" s="4" t="s">
        <v>27</v>
      </c>
    </row>
    <row r="10" spans="1:1" x14ac:dyDescent="0.35">
      <c r="A10" s="4"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workbookViewId="0">
      <selection activeCell="F1" sqref="F1:F1048576"/>
    </sheetView>
  </sheetViews>
  <sheetFormatPr defaultRowHeight="14.5" x14ac:dyDescent="0.35"/>
  <sheetData>
    <row r="1" spans="1:7" x14ac:dyDescent="0.35">
      <c r="A1" t="s">
        <v>0</v>
      </c>
      <c r="B1" t="s">
        <v>1</v>
      </c>
      <c r="C1" t="s">
        <v>2</v>
      </c>
      <c r="D1" t="s">
        <v>3</v>
      </c>
      <c r="E1" t="s">
        <v>4</v>
      </c>
      <c r="F1" t="s">
        <v>5</v>
      </c>
      <c r="G1" t="s">
        <v>6</v>
      </c>
    </row>
    <row r="2" spans="1:7" x14ac:dyDescent="0.35">
      <c r="A2">
        <v>7</v>
      </c>
      <c r="B2" t="s">
        <v>7</v>
      </c>
      <c r="C2">
        <v>0.79984</v>
      </c>
      <c r="D2">
        <v>1.1087</v>
      </c>
      <c r="E2">
        <v>0.20563000000000001</v>
      </c>
      <c r="F2">
        <v>96.916799999999995</v>
      </c>
      <c r="G2">
        <v>0.77517999999999998</v>
      </c>
    </row>
    <row r="3" spans="1:7" x14ac:dyDescent="0.35">
      <c r="A3">
        <v>7</v>
      </c>
      <c r="B3" t="s">
        <v>7</v>
      </c>
      <c r="C3">
        <v>0.85007999999999995</v>
      </c>
      <c r="D3">
        <v>1.9806999999999999</v>
      </c>
      <c r="E3">
        <v>0.37358000000000002</v>
      </c>
      <c r="F3">
        <v>95.928700000000006</v>
      </c>
      <c r="G3">
        <v>0.81547000000000003</v>
      </c>
    </row>
    <row r="4" spans="1:7" x14ac:dyDescent="0.35">
      <c r="A4">
        <v>7</v>
      </c>
      <c r="B4" t="s">
        <v>7</v>
      </c>
      <c r="C4">
        <v>0.73504999999999998</v>
      </c>
      <c r="D4">
        <v>1.5818000000000001</v>
      </c>
      <c r="E4">
        <v>0.48474</v>
      </c>
      <c r="F4" s="1">
        <v>88.48</v>
      </c>
      <c r="G4">
        <v>0.65037</v>
      </c>
    </row>
    <row r="5" spans="1:7" x14ac:dyDescent="0.35">
      <c r="A5">
        <v>7</v>
      </c>
      <c r="B5" t="s">
        <v>8</v>
      </c>
      <c r="C5">
        <v>1.2484999999999999</v>
      </c>
      <c r="D5">
        <v>1.6863999999999999</v>
      </c>
      <c r="E5">
        <v>0.15704000000000001</v>
      </c>
      <c r="F5">
        <v>99.236800000000002</v>
      </c>
      <c r="G5">
        <v>1.2390000000000001</v>
      </c>
    </row>
    <row r="6" spans="1:7" x14ac:dyDescent="0.35">
      <c r="A6">
        <v>7</v>
      </c>
      <c r="B6" t="s">
        <v>8</v>
      </c>
      <c r="C6">
        <v>0.91608000000000001</v>
      </c>
      <c r="D6">
        <v>1.9064000000000001</v>
      </c>
      <c r="E6">
        <v>0.40289000000000003</v>
      </c>
      <c r="F6">
        <v>99.4</v>
      </c>
      <c r="G6">
        <v>0.91059000000000001</v>
      </c>
    </row>
    <row r="7" spans="1:7" x14ac:dyDescent="0.35">
      <c r="A7">
        <v>7</v>
      </c>
      <c r="B7" t="s">
        <v>8</v>
      </c>
      <c r="C7">
        <v>1.4717</v>
      </c>
      <c r="D7">
        <v>2.2557999999999998</v>
      </c>
      <c r="E7">
        <v>0.38035000000000002</v>
      </c>
      <c r="F7">
        <v>99.369600000000005</v>
      </c>
      <c r="G7">
        <v>1.6420999999999999</v>
      </c>
    </row>
    <row r="8" spans="1:7" x14ac:dyDescent="0.35">
      <c r="A8">
        <v>7</v>
      </c>
      <c r="B8" t="s">
        <v>9</v>
      </c>
      <c r="C8">
        <v>0.90727999999999998</v>
      </c>
      <c r="D8">
        <v>1.7249000000000001</v>
      </c>
      <c r="E8">
        <v>0.38738</v>
      </c>
      <c r="F8">
        <v>97.496799999999993</v>
      </c>
      <c r="G8">
        <v>0.88456999999999997</v>
      </c>
    </row>
    <row r="9" spans="1:7" x14ac:dyDescent="0.35">
      <c r="A9">
        <v>7</v>
      </c>
      <c r="B9" t="s">
        <v>9</v>
      </c>
      <c r="C9">
        <v>1.3503000000000001</v>
      </c>
      <c r="D9">
        <v>2.3108</v>
      </c>
      <c r="E9">
        <v>0.32674999999999998</v>
      </c>
      <c r="F9">
        <v>99.181200000000004</v>
      </c>
      <c r="G9">
        <v>1.3392999999999999</v>
      </c>
    </row>
    <row r="10" spans="1:7" x14ac:dyDescent="0.35">
      <c r="A10">
        <v>7</v>
      </c>
      <c r="B10" t="s">
        <v>9</v>
      </c>
      <c r="C10">
        <v>0.91625000000000001</v>
      </c>
      <c r="D10">
        <v>1.8047</v>
      </c>
      <c r="E10">
        <v>0.43574000000000002</v>
      </c>
      <c r="F10" s="1">
        <v>89.141199999999998</v>
      </c>
      <c r="G10">
        <v>0.81676000000000004</v>
      </c>
    </row>
    <row r="11" spans="1:7" x14ac:dyDescent="0.35">
      <c r="A11">
        <v>7</v>
      </c>
      <c r="B11" t="s">
        <v>9</v>
      </c>
      <c r="C11">
        <v>1.0055000000000001</v>
      </c>
      <c r="D11">
        <v>2.1128</v>
      </c>
      <c r="E11">
        <v>0.39528000000000002</v>
      </c>
      <c r="F11">
        <v>99.320400000000006</v>
      </c>
      <c r="G11">
        <v>0.99866999999999995</v>
      </c>
    </row>
    <row r="12" spans="1:7" s="2" customFormat="1" x14ac:dyDescent="0.35">
      <c r="A12" s="2">
        <v>7</v>
      </c>
      <c r="B12" s="2" t="s">
        <v>9</v>
      </c>
      <c r="C12" s="2">
        <v>0.56164000000000003</v>
      </c>
      <c r="D12" s="3">
        <v>1.0755999999999999</v>
      </c>
      <c r="E12" s="2">
        <v>0.50900999999999996</v>
      </c>
      <c r="F12" s="3">
        <v>55.756599999999999</v>
      </c>
      <c r="G12" s="2">
        <v>0.31314999999999998</v>
      </c>
    </row>
    <row r="13" spans="1:7" x14ac:dyDescent="0.35">
      <c r="A13">
        <v>8</v>
      </c>
      <c r="B13" t="s">
        <v>7</v>
      </c>
      <c r="C13">
        <v>0.75971</v>
      </c>
      <c r="D13">
        <v>1.2297</v>
      </c>
      <c r="E13">
        <v>0.40754000000000001</v>
      </c>
      <c r="F13" s="1">
        <v>82.519599999999997</v>
      </c>
      <c r="G13">
        <v>0.62690999999999997</v>
      </c>
    </row>
    <row r="14" spans="1:7" x14ac:dyDescent="0.35">
      <c r="A14">
        <v>8</v>
      </c>
      <c r="B14" t="s">
        <v>7</v>
      </c>
      <c r="C14">
        <v>0.76690000000000003</v>
      </c>
      <c r="D14">
        <v>1.1883999999999999</v>
      </c>
      <c r="E14">
        <v>0.26783000000000001</v>
      </c>
      <c r="F14">
        <v>93.811599999999999</v>
      </c>
      <c r="G14">
        <v>0.71943999999999997</v>
      </c>
    </row>
    <row r="15" spans="1:7" x14ac:dyDescent="0.35">
      <c r="A15">
        <v>8</v>
      </c>
      <c r="B15" t="s">
        <v>7</v>
      </c>
      <c r="C15">
        <v>0.81867999999999996</v>
      </c>
      <c r="D15">
        <v>1.4003000000000001</v>
      </c>
      <c r="E15">
        <v>0.22516</v>
      </c>
      <c r="F15">
        <v>99.100399999999993</v>
      </c>
      <c r="G15">
        <v>0.81130999999999998</v>
      </c>
    </row>
    <row r="16" spans="1:7" x14ac:dyDescent="0.35">
      <c r="A16">
        <v>8</v>
      </c>
      <c r="B16" t="s">
        <v>7</v>
      </c>
      <c r="C16">
        <v>0.38644000000000001</v>
      </c>
      <c r="D16">
        <v>0.75653000000000004</v>
      </c>
      <c r="E16">
        <v>0.25974999999999998</v>
      </c>
      <c r="F16">
        <v>96.550799999999995</v>
      </c>
      <c r="G16">
        <v>0.37311</v>
      </c>
    </row>
    <row r="17" spans="1:7" x14ac:dyDescent="0.35">
      <c r="A17">
        <v>8</v>
      </c>
      <c r="B17" t="s">
        <v>7</v>
      </c>
      <c r="C17">
        <v>0.87217999999999996</v>
      </c>
      <c r="D17">
        <v>1.5378000000000001</v>
      </c>
      <c r="E17">
        <v>0.33801999999999999</v>
      </c>
      <c r="F17">
        <v>96.734800000000007</v>
      </c>
      <c r="G17">
        <v>0.84370000000000001</v>
      </c>
    </row>
    <row r="18" spans="1:7" x14ac:dyDescent="0.35">
      <c r="A18">
        <v>8</v>
      </c>
      <c r="B18" t="s">
        <v>8</v>
      </c>
      <c r="C18">
        <v>1.2338</v>
      </c>
      <c r="D18">
        <v>1.9697</v>
      </c>
      <c r="E18">
        <v>0.24626999999999999</v>
      </c>
      <c r="F18">
        <v>98.707599999999999</v>
      </c>
      <c r="G18">
        <v>1.2178</v>
      </c>
    </row>
    <row r="19" spans="1:7" x14ac:dyDescent="0.35">
      <c r="A19">
        <v>8</v>
      </c>
      <c r="B19" t="s">
        <v>8</v>
      </c>
      <c r="C19">
        <v>1.3177000000000001</v>
      </c>
      <c r="D19">
        <v>2.3466</v>
      </c>
      <c r="E19">
        <v>0.37379000000000001</v>
      </c>
      <c r="F19">
        <v>98.151899999999998</v>
      </c>
      <c r="G19">
        <v>1.2932999999999999</v>
      </c>
    </row>
    <row r="20" spans="1:7" x14ac:dyDescent="0.35">
      <c r="A20">
        <v>8</v>
      </c>
      <c r="B20" t="s">
        <v>8</v>
      </c>
      <c r="C20">
        <v>1.4717</v>
      </c>
      <c r="D20">
        <v>2.0329999999999999</v>
      </c>
      <c r="E20">
        <v>0.16202</v>
      </c>
      <c r="F20">
        <v>97.293199999999999</v>
      </c>
      <c r="G20">
        <v>1.4319</v>
      </c>
    </row>
    <row r="21" spans="1:7" x14ac:dyDescent="0.35">
      <c r="A21">
        <v>8</v>
      </c>
      <c r="B21" t="s">
        <v>8</v>
      </c>
      <c r="C21">
        <v>1.1581999999999999</v>
      </c>
      <c r="D21">
        <v>2.1539999999999999</v>
      </c>
      <c r="E21">
        <v>0.34760999999999997</v>
      </c>
      <c r="F21">
        <v>99.196799999999996</v>
      </c>
      <c r="G21">
        <v>1.1489</v>
      </c>
    </row>
    <row r="22" spans="1:7" x14ac:dyDescent="0.35">
      <c r="A22">
        <v>8</v>
      </c>
      <c r="B22" t="s">
        <v>8</v>
      </c>
      <c r="C22">
        <v>1.5435000000000001</v>
      </c>
      <c r="D22">
        <v>2.1265000000000001</v>
      </c>
      <c r="E22">
        <v>0.19095000000000001</v>
      </c>
      <c r="F22">
        <v>98.26</v>
      </c>
      <c r="G22">
        <v>1.5166999999999999</v>
      </c>
    </row>
    <row r="23" spans="1:7" x14ac:dyDescent="0.35">
      <c r="A23">
        <v>8</v>
      </c>
      <c r="B23" t="s">
        <v>8</v>
      </c>
      <c r="C23">
        <v>0.82333999999999996</v>
      </c>
      <c r="D23">
        <v>1.3287</v>
      </c>
      <c r="E23">
        <v>0.27681</v>
      </c>
      <c r="F23">
        <v>98.567999999999998</v>
      </c>
      <c r="G23">
        <v>0.81393000000000004</v>
      </c>
    </row>
    <row r="24" spans="1:7" x14ac:dyDescent="0.35">
      <c r="A24">
        <v>8</v>
      </c>
      <c r="B24" t="s">
        <v>9</v>
      </c>
      <c r="C24">
        <v>1.2296</v>
      </c>
      <c r="D24">
        <v>1.6341000000000001</v>
      </c>
      <c r="E24">
        <v>0.17065</v>
      </c>
      <c r="F24">
        <v>99.1648</v>
      </c>
      <c r="G24">
        <v>1.2194</v>
      </c>
    </row>
    <row r="25" spans="1:7" x14ac:dyDescent="0.35">
      <c r="A25">
        <v>8</v>
      </c>
      <c r="B25" t="s">
        <v>9</v>
      </c>
      <c r="C25">
        <v>0.77549000000000001</v>
      </c>
      <c r="D25">
        <v>1.26</v>
      </c>
      <c r="E25">
        <v>0.31536999999999998</v>
      </c>
      <c r="F25">
        <v>95.449600000000004</v>
      </c>
      <c r="G25">
        <v>0.74019999999999997</v>
      </c>
    </row>
    <row r="26" spans="1:7" x14ac:dyDescent="0.35">
      <c r="A26">
        <v>8</v>
      </c>
      <c r="B26" t="s">
        <v>9</v>
      </c>
      <c r="C26">
        <v>0.93352999999999997</v>
      </c>
      <c r="D26">
        <v>1.9201999999999999</v>
      </c>
      <c r="E26">
        <v>0.49553000000000003</v>
      </c>
      <c r="F26">
        <v>95.506399999999999</v>
      </c>
      <c r="G26">
        <v>0.89158000000000004</v>
      </c>
    </row>
    <row r="27" spans="1:7" x14ac:dyDescent="0.35">
      <c r="A27">
        <v>8</v>
      </c>
      <c r="B27" t="s">
        <v>9</v>
      </c>
      <c r="C27">
        <v>1.2061999999999999</v>
      </c>
      <c r="D27">
        <v>1.7551000000000001</v>
      </c>
      <c r="E27">
        <v>0.26301999999999998</v>
      </c>
      <c r="F27">
        <v>98.028899999999993</v>
      </c>
      <c r="G27">
        <v>1.1823999999999999</v>
      </c>
    </row>
    <row r="28" spans="1:7" x14ac:dyDescent="0.35">
      <c r="A28">
        <v>8</v>
      </c>
      <c r="B28" t="s">
        <v>9</v>
      </c>
      <c r="C28">
        <v>0.60428999999999999</v>
      </c>
      <c r="D28">
        <v>0.84180999999999995</v>
      </c>
      <c r="E28">
        <v>0.23361000000000001</v>
      </c>
      <c r="F28">
        <v>97.375200000000007</v>
      </c>
      <c r="G28">
        <v>0.58843000000000001</v>
      </c>
    </row>
    <row r="29" spans="1:7" x14ac:dyDescent="0.35">
      <c r="A29">
        <v>8</v>
      </c>
      <c r="B29" t="s">
        <v>9</v>
      </c>
      <c r="C29">
        <v>0.94918999999999998</v>
      </c>
      <c r="D29">
        <v>1.9532</v>
      </c>
      <c r="E29">
        <v>0.40621000000000002</v>
      </c>
      <c r="F29">
        <v>98.750799999999998</v>
      </c>
      <c r="G29">
        <v>0.93733999999999995</v>
      </c>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1D70-C489-42D1-AEDD-04472CAED6FE}">
  <dimension ref="A1:G31"/>
  <sheetViews>
    <sheetView workbookViewId="0">
      <selection activeCell="F1" sqref="F1:F1048576"/>
    </sheetView>
  </sheetViews>
  <sheetFormatPr defaultRowHeight="14.5" x14ac:dyDescent="0.35"/>
  <sheetData>
    <row r="1" spans="1:7" x14ac:dyDescent="0.35">
      <c r="A1" t="s">
        <v>0</v>
      </c>
      <c r="B1" t="s">
        <v>1</v>
      </c>
      <c r="C1" t="s">
        <v>2</v>
      </c>
      <c r="D1" t="s">
        <v>3</v>
      </c>
      <c r="E1" t="s">
        <v>4</v>
      </c>
      <c r="F1" t="s">
        <v>5</v>
      </c>
      <c r="G1" t="s">
        <v>6</v>
      </c>
    </row>
    <row r="2" spans="1:7" x14ac:dyDescent="0.35">
      <c r="A2">
        <v>1</v>
      </c>
      <c r="B2" t="s">
        <v>7</v>
      </c>
      <c r="C2">
        <v>0.53595999999999999</v>
      </c>
      <c r="D2">
        <v>0.86106000000000005</v>
      </c>
      <c r="E2">
        <v>0.24074000000000001</v>
      </c>
      <c r="F2">
        <v>95.583600000000004</v>
      </c>
      <c r="G2">
        <v>0.51229000000000002</v>
      </c>
    </row>
    <row r="3" spans="1:7" x14ac:dyDescent="0.35">
      <c r="A3">
        <v>1</v>
      </c>
      <c r="B3" t="s">
        <v>7</v>
      </c>
      <c r="C3">
        <v>0.73938999999999999</v>
      </c>
      <c r="D3">
        <v>1.1334</v>
      </c>
      <c r="E3">
        <v>0.37151000000000001</v>
      </c>
      <c r="F3" s="1">
        <v>77.615200000000002</v>
      </c>
      <c r="G3">
        <v>0.57387999999999995</v>
      </c>
    </row>
    <row r="4" spans="1:7" x14ac:dyDescent="0.35">
      <c r="A4">
        <v>1</v>
      </c>
      <c r="B4" t="s">
        <v>7</v>
      </c>
      <c r="C4">
        <v>1.1048</v>
      </c>
      <c r="D4">
        <v>1.8844000000000001</v>
      </c>
      <c r="E4">
        <v>0.36498000000000003</v>
      </c>
      <c r="F4">
        <v>98.190799999999996</v>
      </c>
      <c r="G4">
        <v>1.0848</v>
      </c>
    </row>
    <row r="5" spans="1:7" x14ac:dyDescent="0.35">
      <c r="A5">
        <v>1</v>
      </c>
      <c r="B5" t="s">
        <v>7</v>
      </c>
      <c r="C5">
        <v>0.51134999999999997</v>
      </c>
      <c r="D5">
        <v>0.79503999999999997</v>
      </c>
      <c r="E5">
        <v>0.30452000000000001</v>
      </c>
      <c r="F5">
        <v>94.940299999999993</v>
      </c>
      <c r="G5">
        <v>0.48547000000000001</v>
      </c>
    </row>
    <row r="6" spans="1:7" x14ac:dyDescent="0.35">
      <c r="A6">
        <v>1</v>
      </c>
      <c r="B6" t="s">
        <v>7</v>
      </c>
      <c r="C6">
        <v>0.92156000000000005</v>
      </c>
      <c r="D6">
        <v>1.3919999999999999</v>
      </c>
      <c r="E6">
        <v>0.42795</v>
      </c>
      <c r="F6">
        <v>98.486800000000002</v>
      </c>
      <c r="G6">
        <v>0.90761000000000003</v>
      </c>
    </row>
    <row r="7" spans="1:7" x14ac:dyDescent="0.35">
      <c r="A7">
        <v>1</v>
      </c>
      <c r="B7" t="s">
        <v>7</v>
      </c>
      <c r="C7">
        <v>1.3943000000000001</v>
      </c>
      <c r="D7">
        <v>1.8596999999999999</v>
      </c>
      <c r="E7">
        <v>0.19853000000000001</v>
      </c>
      <c r="F7">
        <v>99.366799999999998</v>
      </c>
      <c r="G7">
        <v>1.3855</v>
      </c>
    </row>
    <row r="8" spans="1:7" x14ac:dyDescent="0.35">
      <c r="A8">
        <v>1</v>
      </c>
      <c r="B8" t="s">
        <v>8</v>
      </c>
      <c r="C8">
        <v>0.39573000000000003</v>
      </c>
      <c r="D8">
        <v>0.72350999999999999</v>
      </c>
      <c r="E8">
        <v>0.26313999999999999</v>
      </c>
      <c r="F8">
        <v>98.07</v>
      </c>
      <c r="G8">
        <v>0.38808999999999999</v>
      </c>
    </row>
    <row r="9" spans="1:7" x14ac:dyDescent="0.35">
      <c r="A9">
        <v>1</v>
      </c>
      <c r="B9" t="s">
        <v>8</v>
      </c>
      <c r="C9">
        <v>0.76158999999999999</v>
      </c>
      <c r="D9">
        <v>1.0975999999999999</v>
      </c>
      <c r="E9">
        <v>0.24953</v>
      </c>
      <c r="F9">
        <v>98.673100000000005</v>
      </c>
      <c r="G9">
        <v>0.75148000000000004</v>
      </c>
    </row>
    <row r="10" spans="1:7" x14ac:dyDescent="0.35">
      <c r="A10">
        <v>1</v>
      </c>
      <c r="B10" t="s">
        <v>8</v>
      </c>
      <c r="C10">
        <v>0.76117000000000001</v>
      </c>
      <c r="D10">
        <v>1.1637</v>
      </c>
      <c r="E10">
        <v>0.21293000000000001</v>
      </c>
      <c r="F10">
        <v>97.162000000000006</v>
      </c>
      <c r="G10">
        <v>0.73955599999999999</v>
      </c>
    </row>
    <row r="11" spans="1:7" x14ac:dyDescent="0.35">
      <c r="A11">
        <v>1</v>
      </c>
      <c r="B11" t="s">
        <v>8</v>
      </c>
      <c r="C11">
        <v>1.1403000000000001</v>
      </c>
      <c r="D11">
        <v>1.8459000000000001</v>
      </c>
      <c r="E11">
        <v>0.35092000000000001</v>
      </c>
      <c r="F11">
        <v>95.994799999999998</v>
      </c>
      <c r="G11">
        <v>1.0946</v>
      </c>
    </row>
    <row r="12" spans="1:7" x14ac:dyDescent="0.35">
      <c r="A12">
        <v>1</v>
      </c>
      <c r="B12" t="s">
        <v>9</v>
      </c>
      <c r="C12">
        <v>0.89056000000000002</v>
      </c>
      <c r="D12">
        <v>1.2214</v>
      </c>
      <c r="E12">
        <v>0.16034999999999999</v>
      </c>
      <c r="F12">
        <v>99.188800000000001</v>
      </c>
      <c r="G12">
        <v>0.88332999999999995</v>
      </c>
    </row>
    <row r="13" spans="1:7" x14ac:dyDescent="0.35">
      <c r="A13">
        <v>1</v>
      </c>
      <c r="B13" t="s">
        <v>9</v>
      </c>
      <c r="C13">
        <v>0.88361000000000001</v>
      </c>
      <c r="D13">
        <v>1.2902</v>
      </c>
      <c r="E13">
        <v>0.21745</v>
      </c>
      <c r="F13">
        <v>99.389200000000002</v>
      </c>
      <c r="G13">
        <v>0.87822</v>
      </c>
    </row>
    <row r="14" spans="1:7" x14ac:dyDescent="0.35">
      <c r="A14">
        <v>1</v>
      </c>
      <c r="B14" t="s">
        <v>9</v>
      </c>
      <c r="C14">
        <v>0.89393</v>
      </c>
      <c r="D14">
        <v>1.9587000000000001</v>
      </c>
      <c r="E14">
        <v>0.55220999999999998</v>
      </c>
      <c r="F14" s="1">
        <v>95.240799999999993</v>
      </c>
      <c r="G14">
        <v>0.85138000000000003</v>
      </c>
    </row>
    <row r="15" spans="1:7" x14ac:dyDescent="0.35">
      <c r="A15">
        <v>1</v>
      </c>
      <c r="B15" t="s">
        <v>9</v>
      </c>
      <c r="C15">
        <v>1.4071</v>
      </c>
      <c r="D15">
        <v>1.8267</v>
      </c>
      <c r="E15">
        <v>0.28044999999999998</v>
      </c>
      <c r="F15">
        <v>98.734399999999994</v>
      </c>
      <c r="G15">
        <v>1.3893</v>
      </c>
    </row>
    <row r="16" spans="1:7" x14ac:dyDescent="0.35">
      <c r="A16">
        <v>1</v>
      </c>
      <c r="B16" t="s">
        <v>9</v>
      </c>
      <c r="C16">
        <v>0.28281000000000001</v>
      </c>
      <c r="D16">
        <v>0.45391999999999999</v>
      </c>
      <c r="E16">
        <v>0.28885</v>
      </c>
      <c r="F16">
        <v>98.802400000000006</v>
      </c>
      <c r="G16">
        <v>0.26811000000000001</v>
      </c>
    </row>
    <row r="17" spans="1:7" s="2" customFormat="1" x14ac:dyDescent="0.35">
      <c r="A17" s="2">
        <v>1</v>
      </c>
      <c r="B17" s="2" t="s">
        <v>9</v>
      </c>
      <c r="C17" s="2">
        <v>0.88390000000000002</v>
      </c>
      <c r="D17" s="2">
        <v>1.4333</v>
      </c>
      <c r="E17" s="2">
        <v>0.42129</v>
      </c>
      <c r="F17" s="3">
        <v>84.979600000000005</v>
      </c>
      <c r="G17" s="2">
        <v>0.75114000000000003</v>
      </c>
    </row>
    <row r="18" spans="1:7" x14ac:dyDescent="0.35">
      <c r="A18">
        <v>2</v>
      </c>
      <c r="B18" t="s">
        <v>7</v>
      </c>
      <c r="C18">
        <v>0.59509000000000001</v>
      </c>
      <c r="D18">
        <v>1.1004</v>
      </c>
      <c r="E18">
        <v>0.48655999999999999</v>
      </c>
      <c r="F18">
        <v>92.153199999999998</v>
      </c>
      <c r="G18">
        <v>0.54839000000000004</v>
      </c>
    </row>
    <row r="19" spans="1:7" x14ac:dyDescent="0.35">
      <c r="A19">
        <v>2</v>
      </c>
      <c r="B19" t="s">
        <v>7</v>
      </c>
      <c r="C19">
        <v>0.81760999999999995</v>
      </c>
      <c r="D19">
        <v>1.3919999999999999</v>
      </c>
      <c r="E19">
        <v>0.44444</v>
      </c>
      <c r="F19">
        <v>97.994</v>
      </c>
      <c r="G19">
        <v>0.80120999999999998</v>
      </c>
    </row>
    <row r="20" spans="1:7" x14ac:dyDescent="0.35">
      <c r="A20">
        <v>2</v>
      </c>
      <c r="B20" t="s">
        <v>7</v>
      </c>
      <c r="C20">
        <v>0.5081</v>
      </c>
      <c r="D20">
        <v>0.88582000000000005</v>
      </c>
      <c r="E20">
        <v>0.27305000000000001</v>
      </c>
      <c r="F20">
        <v>97.757099999999994</v>
      </c>
      <c r="G20">
        <v>0.49669999999999997</v>
      </c>
    </row>
    <row r="21" spans="1:7" x14ac:dyDescent="0.35">
      <c r="A21">
        <v>2</v>
      </c>
      <c r="B21" t="s">
        <v>7</v>
      </c>
      <c r="C21">
        <v>0.79251000000000005</v>
      </c>
      <c r="D21">
        <v>1.2462</v>
      </c>
      <c r="E21">
        <v>0.33250000000000002</v>
      </c>
      <c r="F21">
        <v>97.178799999999995</v>
      </c>
      <c r="G21">
        <v>0.77015</v>
      </c>
    </row>
    <row r="22" spans="1:7" x14ac:dyDescent="0.35">
      <c r="A22">
        <v>2</v>
      </c>
      <c r="B22" t="s">
        <v>8</v>
      </c>
      <c r="C22">
        <v>0.42692000000000002</v>
      </c>
      <c r="D22">
        <v>0.60521999999999998</v>
      </c>
      <c r="E22">
        <v>0.27778000000000003</v>
      </c>
      <c r="F22" s="1">
        <v>82.434399999999997</v>
      </c>
      <c r="G22">
        <v>0.35193000000000002</v>
      </c>
    </row>
    <row r="23" spans="1:7" x14ac:dyDescent="0.35">
      <c r="A23">
        <v>2</v>
      </c>
      <c r="B23" t="s">
        <v>8</v>
      </c>
      <c r="C23">
        <v>0.63905000000000001</v>
      </c>
      <c r="D23">
        <v>1.1472</v>
      </c>
      <c r="E23">
        <v>0.54242999999999997</v>
      </c>
      <c r="F23" s="1">
        <v>44.739600000000003</v>
      </c>
      <c r="G23">
        <v>0.28591</v>
      </c>
    </row>
    <row r="24" spans="1:7" x14ac:dyDescent="0.35">
      <c r="A24">
        <v>2</v>
      </c>
      <c r="B24" t="s">
        <v>8</v>
      </c>
      <c r="C24">
        <v>0.69857999999999998</v>
      </c>
      <c r="D24">
        <v>1.0481</v>
      </c>
      <c r="E24">
        <v>0.25167</v>
      </c>
      <c r="F24">
        <v>97.275400000000005</v>
      </c>
      <c r="G24">
        <v>0.67954999999999999</v>
      </c>
    </row>
    <row r="25" spans="1:7" x14ac:dyDescent="0.35">
      <c r="A25">
        <v>2</v>
      </c>
      <c r="B25" t="s">
        <v>8</v>
      </c>
      <c r="C25">
        <v>0.94333999999999996</v>
      </c>
      <c r="D25">
        <v>1.7139</v>
      </c>
      <c r="E25">
        <v>0.43232999999999999</v>
      </c>
      <c r="F25">
        <v>96.232399999999998</v>
      </c>
      <c r="G25">
        <v>0.90780000000000005</v>
      </c>
    </row>
    <row r="26" spans="1:7" x14ac:dyDescent="0.35">
      <c r="A26">
        <v>2</v>
      </c>
      <c r="B26" t="s">
        <v>8</v>
      </c>
      <c r="C26">
        <v>0.55932999999999999</v>
      </c>
      <c r="D26">
        <v>0.86380999999999997</v>
      </c>
      <c r="E26">
        <v>0.27415</v>
      </c>
      <c r="F26">
        <v>96.425600000000003</v>
      </c>
      <c r="G26">
        <v>0.53934000000000004</v>
      </c>
    </row>
    <row r="27" spans="1:7" x14ac:dyDescent="0.35">
      <c r="A27">
        <v>2</v>
      </c>
      <c r="B27" t="s">
        <v>8</v>
      </c>
      <c r="C27">
        <v>1.0149999999999999</v>
      </c>
      <c r="D27">
        <v>1.3095000000000001</v>
      </c>
      <c r="E27">
        <v>0.16989000000000001</v>
      </c>
      <c r="F27">
        <v>97.6892</v>
      </c>
      <c r="G27">
        <v>0.99150000000000005</v>
      </c>
    </row>
    <row r="28" spans="1:7" x14ac:dyDescent="0.35">
      <c r="A28">
        <v>2</v>
      </c>
      <c r="B28" t="s">
        <v>9</v>
      </c>
      <c r="C28">
        <v>0.77295999999999998</v>
      </c>
      <c r="D28">
        <v>1.2186999999999999</v>
      </c>
      <c r="E28">
        <v>0.31233</v>
      </c>
      <c r="F28">
        <v>98.070800000000006</v>
      </c>
      <c r="G28">
        <v>0.75805</v>
      </c>
    </row>
    <row r="29" spans="1:7" x14ac:dyDescent="0.35">
      <c r="A29">
        <v>2</v>
      </c>
      <c r="B29" t="s">
        <v>9</v>
      </c>
      <c r="C29">
        <v>0.84209999999999996</v>
      </c>
      <c r="D29">
        <v>1.3919999999999999</v>
      </c>
      <c r="E29">
        <v>0.38285000000000002</v>
      </c>
      <c r="F29">
        <v>97.653199999999998</v>
      </c>
      <c r="G29">
        <v>0.82233999999999996</v>
      </c>
    </row>
    <row r="30" spans="1:7" x14ac:dyDescent="0.35">
      <c r="A30">
        <v>2</v>
      </c>
      <c r="B30" t="s">
        <v>9</v>
      </c>
      <c r="C30">
        <v>0.97101000000000004</v>
      </c>
      <c r="D30">
        <v>1.4993000000000001</v>
      </c>
      <c r="E30">
        <v>0.27956999999999999</v>
      </c>
      <c r="F30">
        <v>96.4328</v>
      </c>
      <c r="G30">
        <v>0.93637000000000004</v>
      </c>
    </row>
    <row r="31" spans="1:7" x14ac:dyDescent="0.35">
      <c r="A31">
        <v>2</v>
      </c>
      <c r="B31" t="s">
        <v>9</v>
      </c>
      <c r="C31">
        <v>0.94826999999999995</v>
      </c>
      <c r="D31">
        <v>1.6919</v>
      </c>
      <c r="E31">
        <v>0.42986000000000002</v>
      </c>
      <c r="F31">
        <v>96.686800000000005</v>
      </c>
      <c r="G31">
        <v>0.91685000000000005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339F-9034-4473-8BDA-F8DABE34E6F2}">
  <dimension ref="A2:M12"/>
  <sheetViews>
    <sheetView zoomScale="80" zoomScaleNormal="80" workbookViewId="0">
      <selection activeCell="L1" sqref="L1:L1048576"/>
    </sheetView>
  </sheetViews>
  <sheetFormatPr defaultRowHeight="14.5" x14ac:dyDescent="0.35"/>
  <cols>
    <col min="2" max="2" width="7.1796875" customWidth="1"/>
  </cols>
  <sheetData>
    <row r="2" spans="1:13" x14ac:dyDescent="0.35">
      <c r="A2" t="s">
        <v>21</v>
      </c>
      <c r="H2" t="s">
        <v>22</v>
      </c>
    </row>
    <row r="3" spans="1:13" x14ac:dyDescent="0.35">
      <c r="B3" t="s">
        <v>10</v>
      </c>
    </row>
    <row r="4" spans="1:13" x14ac:dyDescent="0.35">
      <c r="B4" t="s">
        <v>2</v>
      </c>
      <c r="C4" t="s">
        <v>3</v>
      </c>
      <c r="D4" t="s">
        <v>4</v>
      </c>
      <c r="E4" t="s">
        <v>5</v>
      </c>
      <c r="F4" t="s">
        <v>6</v>
      </c>
      <c r="I4" t="s">
        <v>2</v>
      </c>
      <c r="J4" t="s">
        <v>3</v>
      </c>
      <c r="K4" t="s">
        <v>4</v>
      </c>
      <c r="L4" t="s">
        <v>5</v>
      </c>
      <c r="M4" t="s">
        <v>6</v>
      </c>
    </row>
    <row r="5" spans="1:13" x14ac:dyDescent="0.35">
      <c r="A5" t="s">
        <v>7</v>
      </c>
      <c r="B5">
        <f>AVERAGE(Before!C2:C4)</f>
        <v>0.79498999999999997</v>
      </c>
      <c r="C5">
        <f>AVERAGE(Before!D2:D4)</f>
        <v>1.5570666666666666</v>
      </c>
      <c r="D5">
        <f>AVERAGE(Before!E2:E4)</f>
        <v>0.35464999999999997</v>
      </c>
      <c r="E5">
        <f>AVERAGE(Before!F2:F3)</f>
        <v>96.422750000000008</v>
      </c>
      <c r="F5">
        <f>AVERAGE(Before!G2:G4)</f>
        <v>0.74700666666666671</v>
      </c>
      <c r="H5" t="s">
        <v>7</v>
      </c>
      <c r="I5">
        <f>AVERAGE(After!C2:C7)</f>
        <v>0.86789333333333329</v>
      </c>
      <c r="J5">
        <f>AVERAGE(After!D2:D7)</f>
        <v>1.3209333333333335</v>
      </c>
      <c r="K5">
        <f>AVERAGE(After!E2:E7)</f>
        <v>0.31803833333333337</v>
      </c>
      <c r="L5">
        <f>AVERAGE(After!F2,After!F4:F7)</f>
        <v>97.313659999999999</v>
      </c>
      <c r="M5">
        <f>AVERAGE(After!G2:G7)</f>
        <v>0.82492500000000002</v>
      </c>
    </row>
    <row r="6" spans="1:13" x14ac:dyDescent="0.35">
      <c r="A6" t="s">
        <v>8</v>
      </c>
      <c r="B6">
        <f>AVERAGE(Before!C5:C7)</f>
        <v>1.2120933333333335</v>
      </c>
      <c r="C6">
        <f>AVERAGE(Before!D5:D7)</f>
        <v>1.9495333333333331</v>
      </c>
      <c r="D6">
        <f>AVERAGE(Before!E5:E7)</f>
        <v>0.31342666666666669</v>
      </c>
      <c r="E6">
        <f>AVERAGE(Before!F5:'Before'!F7)</f>
        <v>99.335466666666662</v>
      </c>
      <c r="F6">
        <f>AVERAGE(Before!G5:G7)</f>
        <v>1.2638966666666667</v>
      </c>
      <c r="H6" t="s">
        <v>8</v>
      </c>
      <c r="I6">
        <f>AVERAGE(After!C8:C11)</f>
        <v>0.76469750000000003</v>
      </c>
      <c r="J6">
        <f>AVERAGE(After!D8:D11)</f>
        <v>1.2076775</v>
      </c>
      <c r="K6">
        <f>AVERAGE(After!E8:E11)</f>
        <v>0.26912999999999998</v>
      </c>
      <c r="L6">
        <f>AVERAGE(After!F8:F11)</f>
        <v>97.474975000000001</v>
      </c>
      <c r="M6">
        <f>AVERAGE(After!G8:G11)</f>
        <v>0.74343150000000002</v>
      </c>
    </row>
    <row r="7" spans="1:13" x14ac:dyDescent="0.35">
      <c r="A7" t="s">
        <v>9</v>
      </c>
      <c r="B7">
        <f>AVERAGE(Before!C8:C12)</f>
        <v>0.94819399999999998</v>
      </c>
      <c r="C7">
        <f>AVERAGE(Before!D8:D11)</f>
        <v>1.9883000000000002</v>
      </c>
      <c r="D7">
        <f>AVERAGE(Before!E8:E12)</f>
        <v>0.41083199999999997</v>
      </c>
      <c r="E7">
        <f>AVERAGE(Before!F8:F9,Before!F11)</f>
        <v>98.666133333333335</v>
      </c>
      <c r="F7">
        <f>AVERAGE(Before!G8:G12)</f>
        <v>0.87048999999999999</v>
      </c>
      <c r="H7" t="s">
        <v>9</v>
      </c>
      <c r="I7">
        <f>AVERAGE(After!C12:C17)</f>
        <v>0.8736516666666666</v>
      </c>
      <c r="J7">
        <f>AVERAGE(After!D12:D17)</f>
        <v>1.3640366666666666</v>
      </c>
      <c r="K7">
        <f>AVERAGE(After!E12:E17)</f>
        <v>0.3201</v>
      </c>
      <c r="L7">
        <f>AVERAGE(After!F12:F13,After!F15:F16)</f>
        <v>99.028700000000015</v>
      </c>
      <c r="M7">
        <f>AVERAGE(After!G12:G17)</f>
        <v>0.8369133333333334</v>
      </c>
    </row>
    <row r="9" spans="1:13" x14ac:dyDescent="0.35">
      <c r="B9" t="s">
        <v>11</v>
      </c>
      <c r="H9" t="s">
        <v>11</v>
      </c>
    </row>
    <row r="10" spans="1:13" x14ac:dyDescent="0.35">
      <c r="A10" t="s">
        <v>7</v>
      </c>
      <c r="B10">
        <f>_xlfn.STDEV.P(Before!C2:C4)</f>
        <v>4.7085858457361331E-2</v>
      </c>
      <c r="C10">
        <f>_xlfn.STDEV.P(Before!D2:D4)</f>
        <v>0.35642185055851394</v>
      </c>
      <c r="D10">
        <f>_xlfn.STDEV.P(Before!E2:E4)</f>
        <v>0.11472970176317331</v>
      </c>
      <c r="E10">
        <f>_xlfn.STDEV.P(Before!F2:F3)</f>
        <v>0.49404999999999433</v>
      </c>
      <c r="F10">
        <f>_xlfn.STDEV.P(Before!G2:G4)</f>
        <v>7.0284208910837309E-2</v>
      </c>
      <c r="H10" t="s">
        <v>7</v>
      </c>
      <c r="I10">
        <f>_xlfn.STDEV.P(After!C2:C7)</f>
        <v>0.31356149092146052</v>
      </c>
      <c r="J10">
        <f>_xlfn.STDEV.P(After!D2:D7)</f>
        <v>0.43513038439325519</v>
      </c>
      <c r="K10">
        <f>_xlfn.STDEV.P(After!E2:E7)</f>
        <v>7.9144733540660733E-2</v>
      </c>
      <c r="L10">
        <f>_xlfn.STDEV.P(After!F2,After!F4:F7)</f>
        <v>1.7312978479741725</v>
      </c>
      <c r="M10">
        <f>_xlfn.STDEV.P(After!G2:G7)</f>
        <v>0.33281879147417931</v>
      </c>
    </row>
    <row r="11" spans="1:13" x14ac:dyDescent="0.35">
      <c r="A11" t="s">
        <v>8</v>
      </c>
      <c r="B11">
        <f>_xlfn.STDEV.P(Before!C5:C7)</f>
        <v>0.22828707093384731</v>
      </c>
      <c r="C11">
        <f>_xlfn.STDEV.P(Before!D5:D7)</f>
        <v>0.23444893307972858</v>
      </c>
      <c r="D11">
        <f>_xlfn.STDEV.P(Before!E5:E7)</f>
        <v>0.11096427362994919</v>
      </c>
      <c r="E11">
        <f>_xlfn.STDEV.P(Before!F5:F7)</f>
        <v>7.0863123147533069E-2</v>
      </c>
      <c r="F11">
        <f>_xlfn.STDEV.P(Before!G5:G7)</f>
        <v>0.29915614989871447</v>
      </c>
      <c r="H11" t="s">
        <v>8</v>
      </c>
      <c r="I11">
        <f>_xlfn.STDEV.P(After!C8:C11)</f>
        <v>0.26326619317479777</v>
      </c>
      <c r="J11">
        <f>_xlfn.STDEV.P(After!D8:D11)</f>
        <v>0.4049065336824661</v>
      </c>
      <c r="K11">
        <f>_xlfn.STDEV.P(After!E8:E11)</f>
        <v>5.0665777897906661E-2</v>
      </c>
      <c r="L11">
        <f>_xlfn.STDEV.P(After!F8:F11)</f>
        <v>1.0097561150470946</v>
      </c>
      <c r="M11">
        <f>_xlfn.STDEV.P(After!G8:G11)</f>
        <v>0.24983329185028558</v>
      </c>
    </row>
    <row r="12" spans="1:13" x14ac:dyDescent="0.35">
      <c r="A12" t="s">
        <v>9</v>
      </c>
      <c r="B12">
        <f>_xlfn.STDEV.P(Before!C8:C12)</f>
        <v>0.25182993559940398</v>
      </c>
      <c r="C12">
        <f>_xlfn.STDEV.P(Before!D8:D11)</f>
        <v>0.23589988342515039</v>
      </c>
      <c r="D12">
        <f>_xlfn.STDEV.P(Before!E8:E12)</f>
        <v>6.0201282179036669E-2</v>
      </c>
      <c r="E12">
        <f>_xlfn.STDEV.P(Before!F8:F9,Before!F11)</f>
        <v>0.82879410122311548</v>
      </c>
      <c r="F12">
        <f>_xlfn.STDEV.P(Before!G8:G12)</f>
        <v>0.33164015540944325</v>
      </c>
      <c r="H12" t="s">
        <v>9</v>
      </c>
      <c r="I12">
        <f>_xlfn.STDEV.P(After!C12:C17)</f>
        <v>0.32520821501599395</v>
      </c>
      <c r="J12">
        <f>_xlfn.STDEV.P(After!D12:D17)</f>
        <v>0.48761129812131659</v>
      </c>
      <c r="K12">
        <f>_xlfn.STDEV.P(After!E12:E17)</f>
        <v>0.13084356957833279</v>
      </c>
      <c r="L12">
        <f>_xlfn.STDEV.P(After!F12:F13,After!F15:F16)</f>
        <v>0.27083963890095697</v>
      </c>
      <c r="M12">
        <f>_xlfn.STDEV.P(After!G12:G17)</f>
        <v>0.32662296263769042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4A80-D40C-40D0-B72C-CAC7E0DE4B62}">
  <dimension ref="A2:M12"/>
  <sheetViews>
    <sheetView zoomScale="90" zoomScaleNormal="90" workbookViewId="0">
      <selection activeCell="E1" sqref="E1:E1048576"/>
    </sheetView>
  </sheetViews>
  <sheetFormatPr defaultRowHeight="14.5" x14ac:dyDescent="0.35"/>
  <cols>
    <col min="2" max="2" width="7.1796875" customWidth="1"/>
  </cols>
  <sheetData>
    <row r="2" spans="1:13" x14ac:dyDescent="0.35">
      <c r="A2" t="s">
        <v>23</v>
      </c>
      <c r="H2" t="s">
        <v>24</v>
      </c>
    </row>
    <row r="3" spans="1:13" x14ac:dyDescent="0.35">
      <c r="B3" t="s">
        <v>10</v>
      </c>
    </row>
    <row r="4" spans="1:13" x14ac:dyDescent="0.35">
      <c r="B4" t="s">
        <v>2</v>
      </c>
      <c r="C4" t="s">
        <v>3</v>
      </c>
      <c r="D4" t="s">
        <v>4</v>
      </c>
      <c r="E4" t="s">
        <v>5</v>
      </c>
      <c r="F4" t="s">
        <v>6</v>
      </c>
      <c r="I4" t="s">
        <v>2</v>
      </c>
      <c r="J4" t="s">
        <v>3</v>
      </c>
      <c r="K4" t="s">
        <v>4</v>
      </c>
      <c r="L4" t="s">
        <v>5</v>
      </c>
      <c r="M4" t="s">
        <v>6</v>
      </c>
    </row>
    <row r="5" spans="1:13" x14ac:dyDescent="0.35">
      <c r="A5" t="s">
        <v>7</v>
      </c>
      <c r="B5">
        <f>AVERAGE(Before!C13:C17)</f>
        <v>0.72078200000000003</v>
      </c>
      <c r="C5">
        <f>AVERAGE(Before!D13:D17)</f>
        <v>1.2225459999999999</v>
      </c>
      <c r="D5">
        <f>AVERAGE(Before!E13:E17)</f>
        <v>0.29965999999999998</v>
      </c>
      <c r="E5">
        <f>AVERAGE(Before!F14:F17)</f>
        <v>96.549399999999991</v>
      </c>
      <c r="F5">
        <f>AVERAGE(Before!G13:G17)</f>
        <v>0.67489399999999999</v>
      </c>
      <c r="H5" t="s">
        <v>7</v>
      </c>
      <c r="I5">
        <f>AVERAGE(After!C18:C21)</f>
        <v>0.67832749999999997</v>
      </c>
      <c r="J5">
        <f>AVERAGE(After!D18:D21)</f>
        <v>1.1561049999999999</v>
      </c>
      <c r="K5">
        <f>AVERAGE(After!E18:E21)</f>
        <v>0.38413750000000002</v>
      </c>
      <c r="L5">
        <f>AVERAGE(After!F18:F21)</f>
        <v>96.270774999999986</v>
      </c>
      <c r="M5">
        <f>AVERAGE(After!G18:G21)</f>
        <v>0.65411249999999999</v>
      </c>
    </row>
    <row r="6" spans="1:13" x14ac:dyDescent="0.35">
      <c r="A6" t="s">
        <v>8</v>
      </c>
      <c r="B6">
        <f>AVERAGE(Before!C18:C23)</f>
        <v>1.25804</v>
      </c>
      <c r="C6">
        <f>AVERAGE(Before!D18:D23)</f>
        <v>1.9930833333333331</v>
      </c>
      <c r="D6">
        <f>AVERAGE(Before!E18:E23)</f>
        <v>0.26624166666666665</v>
      </c>
      <c r="E6">
        <f>AVERAGE(Before!F18:F23)</f>
        <v>98.362916666666663</v>
      </c>
      <c r="F6">
        <f>AVERAGE(Before!G18:G23)</f>
        <v>1.2370883333333333</v>
      </c>
      <c r="H6" t="s">
        <v>8</v>
      </c>
      <c r="I6">
        <f>AVERAGE(After!C22:C27)</f>
        <v>0.71370333333333325</v>
      </c>
      <c r="J6">
        <f>AVERAGE(After!D22:D27)</f>
        <v>1.1146216666666666</v>
      </c>
      <c r="K6">
        <f>AVERAGE(After!E22:E27)</f>
        <v>0.32470833333333338</v>
      </c>
      <c r="L6">
        <f>AVERAGE(After!F24:F27)</f>
        <v>96.905650000000009</v>
      </c>
      <c r="M6">
        <f>AVERAGE(After!G22:G27)</f>
        <v>0.62600500000000003</v>
      </c>
    </row>
    <row r="7" spans="1:13" x14ac:dyDescent="0.35">
      <c r="A7" t="s">
        <v>9</v>
      </c>
      <c r="B7">
        <f>AVERAGE(Before!C24:C29)</f>
        <v>0.94971666666666665</v>
      </c>
      <c r="C7">
        <f>AVERAGE(Before!D24:D29)</f>
        <v>1.560735</v>
      </c>
      <c r="D7">
        <f>AVERAGE(Before!E24:E29)</f>
        <v>0.31406499999999998</v>
      </c>
      <c r="E7">
        <f>AVERAGE(Before!F24:F29)</f>
        <v>97.379283333333319</v>
      </c>
      <c r="F7">
        <f>AVERAGE(Before!G24:G29)</f>
        <v>0.92655833333333337</v>
      </c>
      <c r="H7" t="s">
        <v>9</v>
      </c>
      <c r="I7">
        <f>AVERAGE(After!C28:C31)</f>
        <v>0.88358499999999995</v>
      </c>
      <c r="J7">
        <f>AVERAGE(After!D28:D31)</f>
        <v>1.450475</v>
      </c>
      <c r="K7">
        <f>AVERAGE(After!E28:E31)</f>
        <v>0.35115249999999998</v>
      </c>
      <c r="L7">
        <f>AVERAGE(After!F28:F31)</f>
        <v>97.210899999999995</v>
      </c>
      <c r="M7">
        <f>AVERAGE(After!G28:G31)</f>
        <v>0.85840250000000007</v>
      </c>
    </row>
    <row r="9" spans="1:13" x14ac:dyDescent="0.35">
      <c r="B9" t="s">
        <v>11</v>
      </c>
      <c r="H9" t="s">
        <v>11</v>
      </c>
    </row>
    <row r="10" spans="1:13" x14ac:dyDescent="0.35">
      <c r="A10" t="s">
        <v>7</v>
      </c>
      <c r="B10">
        <f>_xlfn.STDEV.P(Before!C13:C17)</f>
        <v>0.17200709571410108</v>
      </c>
      <c r="C10">
        <f>_xlfn.STDEV.P(Before!D13:D17)</f>
        <v>0.26433675882101637</v>
      </c>
      <c r="D10">
        <f>_xlfn.STDEV.P(Before!E13:E17)</f>
        <v>6.5216241842044206E-2</v>
      </c>
      <c r="E10">
        <f>_xlfn.STDEV.P(Before!F14:F17)</f>
        <v>1.8733342574137681</v>
      </c>
      <c r="F10">
        <f>_xlfn.STDEV.P(Before!G13:G17)</f>
        <v>0.16879880551710047</v>
      </c>
      <c r="H10" t="s">
        <v>7</v>
      </c>
      <c r="I10">
        <f>_xlfn.STDEV.P(After!C18:C21)</f>
        <v>0.13071260581424421</v>
      </c>
      <c r="J10">
        <f>_xlfn.STDEV.P(After!D18:D21)</f>
        <v>0.18702980263851049</v>
      </c>
      <c r="K10">
        <f>_xlfn.STDEV.P(After!E18:E21)</f>
        <v>8.534287327451523E-2</v>
      </c>
      <c r="L10">
        <f>_xlfn.STDEV.P(After!F18:F21)</f>
        <v>2.3957044729838857</v>
      </c>
      <c r="M10">
        <f>_xlfn.STDEV.P(After!G18:G21)</f>
        <v>0.133283830672554</v>
      </c>
    </row>
    <row r="11" spans="1:13" x14ac:dyDescent="0.35">
      <c r="A11" t="s">
        <v>8</v>
      </c>
      <c r="B11">
        <f>_xlfn.STDEV.P(Before!C18:C23)</f>
        <v>0.23459788859521594</v>
      </c>
      <c r="C11">
        <f>_xlfn.STDEV.P(Before!D18:D23)</f>
        <v>0.31943010407425693</v>
      </c>
      <c r="D11">
        <f>_xlfn.STDEV.P(Before!E18:E23)</f>
        <v>7.6625711180313846E-2</v>
      </c>
      <c r="E11">
        <f>_xlfn.STDEV.P(Before!F18:F23)</f>
        <v>0.58532623500821146</v>
      </c>
      <c r="F11">
        <f>_xlfn.STDEV.P(Before!G18:G23)</f>
        <v>0.22601851623386005</v>
      </c>
      <c r="H11" t="s">
        <v>8</v>
      </c>
      <c r="I11">
        <f>_xlfn.STDEV.P(After!C22:C27)</f>
        <v>0.2063129991595834</v>
      </c>
      <c r="J11">
        <f>_xlfn.STDEV.P(After!D22:D27)</f>
        <v>0.34760972264963474</v>
      </c>
      <c r="K11">
        <f>_xlfn.STDEV.P(After!E22:E27)</f>
        <v>0.1245303679719217</v>
      </c>
      <c r="L11">
        <f>_xlfn.STDEV.P(After!F24:F27)</f>
        <v>0.59882786132577415</v>
      </c>
      <c r="M11">
        <f>_xlfn.STDEV.P(After!G22:G27)</f>
        <v>0.26272755881013576</v>
      </c>
    </row>
    <row r="12" spans="1:13" x14ac:dyDescent="0.35">
      <c r="A12" t="s">
        <v>9</v>
      </c>
      <c r="B12">
        <f>_xlfn.STDEV.P(Before!C24:C29)</f>
        <v>0.22138020821403395</v>
      </c>
      <c r="C12">
        <f>_xlfn.STDEV.P(Before!D24:D29)</f>
        <v>0.39448251645879967</v>
      </c>
      <c r="D12">
        <f>_xlfn.STDEV.P(Before!E24:E29)</f>
        <v>0.10883352083955254</v>
      </c>
      <c r="E12">
        <f>_xlfn.STDEV.P(Before!F24:F29)</f>
        <v>1.4561659685817241</v>
      </c>
      <c r="F12">
        <f>_xlfn.STDEV.P(Before!G24:G29)</f>
        <v>0.22420642515448855</v>
      </c>
      <c r="H12" t="s">
        <v>9</v>
      </c>
      <c r="I12">
        <f>_xlfn.STDEV.P(After!C28:C31)</f>
        <v>8.029037255487112E-2</v>
      </c>
      <c r="J12">
        <f>_xlfn.STDEV.P(After!D28:D31)</f>
        <v>0.17161649651184521</v>
      </c>
      <c r="K12">
        <f>_xlfn.STDEV.P(After!E28:E31)</f>
        <v>5.880230198512669E-2</v>
      </c>
      <c r="L12">
        <f>_xlfn.STDEV.P(After!F28:F31)</f>
        <v>0.67364265749728203</v>
      </c>
      <c r="M12">
        <f>_xlfn.STDEV.P(After!G28:G31)</f>
        <v>7.2225635121818094E-2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4B80-4DD5-45BE-B63D-55343DCCD4C2}">
  <dimension ref="A1:M14"/>
  <sheetViews>
    <sheetView workbookViewId="0">
      <selection activeCell="O21" sqref="O21"/>
    </sheetView>
  </sheetViews>
  <sheetFormatPr defaultRowHeight="14.5" x14ac:dyDescent="0.35"/>
  <sheetData>
    <row r="1" spans="1:13" x14ac:dyDescent="0.35">
      <c r="A1" t="s">
        <v>20</v>
      </c>
    </row>
    <row r="2" spans="1:13" x14ac:dyDescent="0.35">
      <c r="A2" t="s">
        <v>14</v>
      </c>
    </row>
    <row r="4" spans="1:13" x14ac:dyDescent="0.35">
      <c r="A4" t="s">
        <v>12</v>
      </c>
      <c r="H4" t="s">
        <v>13</v>
      </c>
    </row>
    <row r="5" spans="1:13" x14ac:dyDescent="0.35">
      <c r="B5" t="s">
        <v>10</v>
      </c>
      <c r="H5" t="s">
        <v>10</v>
      </c>
    </row>
    <row r="6" spans="1:13" x14ac:dyDescent="0.35">
      <c r="B6" t="s">
        <v>2</v>
      </c>
      <c r="C6" t="s">
        <v>3</v>
      </c>
      <c r="D6" t="s">
        <v>4</v>
      </c>
      <c r="E6" t="s">
        <v>5</v>
      </c>
      <c r="F6" t="s">
        <v>6</v>
      </c>
      <c r="I6" t="s">
        <v>2</v>
      </c>
      <c r="J6" t="s">
        <v>3</v>
      </c>
      <c r="K6" t="s">
        <v>4</v>
      </c>
      <c r="L6" t="s">
        <v>5</v>
      </c>
      <c r="M6" t="s">
        <v>6</v>
      </c>
    </row>
    <row r="7" spans="1:13" x14ac:dyDescent="0.35">
      <c r="A7" t="s">
        <v>7</v>
      </c>
      <c r="B7">
        <f>AVERAGE('W7 Averages'!B5,'W8 Averages'!B5)</f>
        <v>0.75788600000000006</v>
      </c>
      <c r="C7">
        <f>AVERAGE('W7 Averages'!C5,'W8 Averages'!C5)</f>
        <v>1.3898063333333333</v>
      </c>
      <c r="D7">
        <f>AVERAGE('W7 Averages'!D5,'W8 Averages'!D5)</f>
        <v>0.32715499999999997</v>
      </c>
      <c r="E7">
        <f>AVERAGE('W7 Averages'!E5,'W8 Averages'!E5)</f>
        <v>96.486075</v>
      </c>
      <c r="F7">
        <f>AVERAGE('W7 Averages'!F5,'W8 Averages'!F5)</f>
        <v>0.71095033333333335</v>
      </c>
      <c r="H7" t="s">
        <v>7</v>
      </c>
      <c r="I7">
        <f>AVERAGE('W7 Averages'!I5,'W8 Averages'!I5)</f>
        <v>0.77311041666666669</v>
      </c>
      <c r="J7">
        <f>AVERAGE('W7 Averages'!J5,'W8 Averages'!J5)</f>
        <v>1.2385191666666668</v>
      </c>
      <c r="K7">
        <f>AVERAGE('W7 Averages'!K5,'W8 Averages'!K5)</f>
        <v>0.35108791666666672</v>
      </c>
      <c r="L7">
        <f>AVERAGE('W7 Averages'!L5,'W8 Averages'!L5)</f>
        <v>96.792217499999992</v>
      </c>
      <c r="M7">
        <f>AVERAGE('W7 Averages'!M5,'W8 Averages'!M5)</f>
        <v>0.73951875</v>
      </c>
    </row>
    <row r="8" spans="1:13" x14ac:dyDescent="0.35">
      <c r="A8" t="s">
        <v>8</v>
      </c>
      <c r="B8">
        <f>AVERAGE('W7 Averages'!B6,'W8 Averages'!B6)</f>
        <v>1.2350666666666668</v>
      </c>
      <c r="C8">
        <f>AVERAGE('W7 Averages'!C6,'W8 Averages'!C6)</f>
        <v>1.971308333333333</v>
      </c>
      <c r="D8">
        <f>AVERAGE('W7 Averages'!D6,'W8 Averages'!D6)</f>
        <v>0.28983416666666667</v>
      </c>
      <c r="E8">
        <f>AVERAGE('W7 Averages'!E6,'W8 Averages'!E6)</f>
        <v>98.849191666666655</v>
      </c>
      <c r="F8">
        <f>AVERAGE('W7 Averages'!F6,'W8 Averages'!F6)</f>
        <v>1.2504925</v>
      </c>
      <c r="H8" t="s">
        <v>8</v>
      </c>
      <c r="I8">
        <f>AVERAGE('W7 Averages'!I6,'W8 Averages'!I6)</f>
        <v>0.73920041666666658</v>
      </c>
      <c r="J8">
        <f>AVERAGE('W7 Averages'!J6,'W8 Averages'!J6)</f>
        <v>1.1611495833333332</v>
      </c>
      <c r="K8">
        <f>AVERAGE('W7 Averages'!K6,'W8 Averages'!K6)</f>
        <v>0.29691916666666668</v>
      </c>
      <c r="L8">
        <f>AVERAGE('W7 Averages'!L6,'W8 Averages'!L6)</f>
        <v>97.190312500000005</v>
      </c>
      <c r="M8">
        <f>AVERAGE('W7 Averages'!M6,'W8 Averages'!M6)</f>
        <v>0.68471824999999997</v>
      </c>
    </row>
    <row r="9" spans="1:13" x14ac:dyDescent="0.35">
      <c r="A9" t="s">
        <v>9</v>
      </c>
      <c r="B9">
        <f>AVERAGE('W7 Averages'!B7,'W8 Averages'!B7)</f>
        <v>0.94895533333333337</v>
      </c>
      <c r="C9">
        <f>AVERAGE('W7 Averages'!C7,'W8 Averages'!C7)</f>
        <v>1.7745175</v>
      </c>
      <c r="D9">
        <f>AVERAGE('W7 Averages'!D7,'W8 Averages'!D7)</f>
        <v>0.36244849999999995</v>
      </c>
      <c r="E9">
        <f>AVERAGE('W7 Averages'!E7,'W8 Averages'!E7)</f>
        <v>98.022708333333327</v>
      </c>
      <c r="F9">
        <f>AVERAGE('W7 Averages'!F7,'W8 Averages'!F7)</f>
        <v>0.89852416666666668</v>
      </c>
      <c r="H9" t="s">
        <v>9</v>
      </c>
      <c r="I9">
        <f>AVERAGE('W7 Averages'!I7,'W8 Averages'!I7)</f>
        <v>0.87861833333333328</v>
      </c>
      <c r="J9">
        <f>AVERAGE('W7 Averages'!J7,'W8 Averages'!J7)</f>
        <v>1.4072558333333332</v>
      </c>
      <c r="K9">
        <f>AVERAGE('W7 Averages'!K7,'W8 Averages'!K7)</f>
        <v>0.33562625000000001</v>
      </c>
      <c r="L9">
        <f>AVERAGE('W7 Averages'!L7,'W8 Averages'!L7)</f>
        <v>98.119799999999998</v>
      </c>
      <c r="M9">
        <f>AVERAGE('W7 Averages'!M7,'W8 Averages'!M7)</f>
        <v>0.84765791666666668</v>
      </c>
    </row>
    <row r="11" spans="1:13" x14ac:dyDescent="0.35">
      <c r="B11" t="s">
        <v>11</v>
      </c>
      <c r="H11" t="s">
        <v>11</v>
      </c>
    </row>
    <row r="12" spans="1:13" x14ac:dyDescent="0.35">
      <c r="A12" t="s">
        <v>7</v>
      </c>
      <c r="B12">
        <f>_xlfn.STDEV.P(Before!C2:C4,Before!C13:C17)</f>
        <v>0.14357434494017318</v>
      </c>
      <c r="C12">
        <f>_xlfn.STDEV.P(Before!D2:D4,Before!D13:D17)</f>
        <v>0.3428373084072639</v>
      </c>
      <c r="D12">
        <f>_xlfn.STDEV.P(Before!E2:E4,Before!E13:E17)</f>
        <v>9.1121016433847596E-2</v>
      </c>
      <c r="E12">
        <f>_xlfn.STDEV.P(Before!F2:F3,Before!F14:F17)</f>
        <v>1.5570850291668563</v>
      </c>
      <c r="F12">
        <f>_xlfn.STDEV.P(Before!G2:G4,Before!G13:G17)</f>
        <v>0.14449707505149492</v>
      </c>
      <c r="H12" t="s">
        <v>7</v>
      </c>
      <c r="I12">
        <f>_xlfn.STDEV.P(After!C2:C7,After!C18:C21)</f>
        <v>0.27285756086463897</v>
      </c>
      <c r="J12">
        <f>_xlfn.STDEV.P(After!D2:D7,After!D18:D21)</f>
        <v>0.36621788699625191</v>
      </c>
      <c r="K12">
        <f>_xlfn.STDEV.P(After!E2:E7,After!E18:E21)</f>
        <v>8.7865122067860138E-2</v>
      </c>
      <c r="L12">
        <f>_xlfn.STDEV.P(After!F2,After!F4:F7,After!F18:F21)</f>
        <v>2.1176892554076803</v>
      </c>
      <c r="M12">
        <f>_xlfn.STDEV.P(After!G2:G7,After!G18:G21)</f>
        <v>0.28384731638682054</v>
      </c>
    </row>
    <row r="13" spans="1:13" x14ac:dyDescent="0.35">
      <c r="A13" t="s">
        <v>8</v>
      </c>
      <c r="B13">
        <f>_xlfn.STDEV.P(Before!C5:C7,Before!C18:C23)</f>
        <v>0.23351996550907242</v>
      </c>
      <c r="C13">
        <f>_xlfn.STDEV.P(Before!D5:D7,Before!D18:D23)</f>
        <v>0.29456288896524968</v>
      </c>
      <c r="D13">
        <f>_xlfn.STDEV.P(Before!E5:E7,Before!E18:E23)</f>
        <v>9.226836233990994E-2</v>
      </c>
      <c r="E13">
        <f>_xlfn.STDEV.P(Before!F5:F7,Before!F18:F23)</f>
        <v>0.6635269868077891</v>
      </c>
      <c r="F13">
        <f>_xlfn.STDEV.P(Before!G5:G7,Before!G18:G23)</f>
        <v>0.25307592133196799</v>
      </c>
      <c r="H13" t="s">
        <v>8</v>
      </c>
      <c r="I13">
        <f>_xlfn.STDEV.P(After!C8:C11,After!C22:C27)</f>
        <v>0.23213522948703832</v>
      </c>
      <c r="J13">
        <f>_xlfn.STDEV.P(After!D8:D11,After!D22:D27)</f>
        <v>0.37437612787676583</v>
      </c>
      <c r="K13">
        <f>_xlfn.STDEV.P(After!E8:E11,After!E22:E27)</f>
        <v>0.10522758298564124</v>
      </c>
      <c r="L13">
        <f>_xlfn.STDEV.P(After!F8:F11,After!F24:F27)</f>
        <v>0.87757270273963672</v>
      </c>
      <c r="M13">
        <f>_xlfn.STDEV.P(After!G8:G11,After!G22:G27)</f>
        <v>0.26399145341893171</v>
      </c>
    </row>
    <row r="14" spans="1:13" x14ac:dyDescent="0.35">
      <c r="A14" t="s">
        <v>9</v>
      </c>
      <c r="B14">
        <f>_xlfn.STDEV.P(Before!C8:C12,Before!C24:C29)</f>
        <v>0.23571035482186131</v>
      </c>
      <c r="C14">
        <f>_xlfn.STDEV.P(Before!D8:D11,Before!D24:D29)</f>
        <v>0.39937978728147888</v>
      </c>
      <c r="D14">
        <f>_xlfn.STDEV.P(Before!E8:E12,Before!E24:E29)</f>
        <v>0.10212610849515229</v>
      </c>
      <c r="E14">
        <f>_xlfn.STDEV.P(Before!F8:F9,Before!F11,Before!F24:F29)</f>
        <v>1.4179476874851362</v>
      </c>
      <c r="F14">
        <f>_xlfn.STDEV.P(Before!G8:G12,Before!G24:G29)</f>
        <v>0.27962811385159031</v>
      </c>
      <c r="H14" t="s">
        <v>9</v>
      </c>
      <c r="I14">
        <f>_xlfn.STDEV.P(After!C12:C17,After!C28:C31)</f>
        <v>0.25701853727892804</v>
      </c>
      <c r="J14">
        <f>_xlfn.STDEV.P(After!D12:D17,After!D28:D31)</f>
        <v>0.39526312261074914</v>
      </c>
      <c r="K14">
        <f>_xlfn.STDEV.P(After!E12:E17,After!E28:E31)</f>
        <v>0.10902536387923692</v>
      </c>
      <c r="L14">
        <f>_xlfn.STDEV.P(After!F12:F13,After!F15:F16,After!F28:F31)</f>
        <v>1.0438742644590866</v>
      </c>
      <c r="M14">
        <f>_xlfn.STDEV.P(After!G12:G17,After!G28:G31)</f>
        <v>0.25730717247873186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1140-A52E-454E-AFB6-BBEC5BAB937B}">
  <dimension ref="A1"/>
  <sheetViews>
    <sheetView workbookViewId="0">
      <selection activeCell="H38" sqref="H38"/>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Before</vt:lpstr>
      <vt:lpstr>After</vt:lpstr>
      <vt:lpstr>W7 Averages</vt:lpstr>
      <vt:lpstr>W8 Averages</vt:lpstr>
      <vt:lpstr>7+8</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Jackson</dc:creator>
  <cp:lastModifiedBy>Alexandra Snowdon</cp:lastModifiedBy>
  <dcterms:created xsi:type="dcterms:W3CDTF">2015-06-05T18:17:20Z</dcterms:created>
  <dcterms:modified xsi:type="dcterms:W3CDTF">2023-06-12T15:26:06Z</dcterms:modified>
</cp:coreProperties>
</file>