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B03F5009-DEED-4780-A150-67063F93D9E1}" xr6:coauthVersionLast="47" xr6:coauthVersionMax="47" xr10:uidLastSave="{00000000-0000-0000-0000-000000000000}"/>
  <bookViews>
    <workbookView xWindow="-108" yWindow="-108" windowWidth="23256" windowHeight="12576" xr2:uid="{00000000-000D-0000-FFFF-FFFF00000000}"/>
  </bookViews>
  <sheets>
    <sheet name="Contents" sheetId="8" r:id="rId1"/>
    <sheet name="Sheet 1" sheetId="7" r:id="rId2"/>
    <sheet name="Sheet 2" sheetId="5" r:id="rId3"/>
    <sheet name="Sheet 3" sheetId="2" r:id="rId4"/>
    <sheet name="Sheet 4"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 l="1"/>
  <c r="C10" i="4" s="1"/>
  <c r="C11" i="4" s="1"/>
  <c r="C12" i="4" s="1"/>
  <c r="C13" i="4" s="1"/>
  <c r="C14" i="4" s="1"/>
  <c r="C15" i="4" s="1"/>
  <c r="C16" i="4" s="1"/>
  <c r="C17" i="4" s="1"/>
  <c r="C18" i="4" s="1"/>
  <c r="C19" i="4" s="1"/>
  <c r="C20" i="4" s="1"/>
  <c r="C21" i="4" s="1"/>
  <c r="C22" i="4" s="1"/>
  <c r="C23" i="4" s="1"/>
  <c r="C24" i="4" s="1"/>
  <c r="C25" i="4" s="1"/>
  <c r="C26" i="4" s="1"/>
  <c r="C27" i="4" s="1"/>
  <c r="C28" i="4" s="1"/>
  <c r="D9" i="4"/>
  <c r="D10" i="4" s="1"/>
  <c r="D11" i="4" s="1"/>
  <c r="D12" i="4" s="1"/>
  <c r="D13" i="4" s="1"/>
  <c r="D14" i="4" s="1"/>
  <c r="D15" i="4" s="1"/>
  <c r="D16" i="4" s="1"/>
  <c r="D17" i="4" s="1"/>
  <c r="D18" i="4" s="1"/>
  <c r="D19" i="4" s="1"/>
  <c r="D20" i="4" s="1"/>
  <c r="D21" i="4" s="1"/>
  <c r="D22" i="4" s="1"/>
  <c r="D23" i="4" s="1"/>
  <c r="D24" i="4" s="1"/>
  <c r="D25" i="4" s="1"/>
  <c r="D26" i="4" s="1"/>
  <c r="D27" i="4" s="1"/>
  <c r="D28" i="4" s="1"/>
  <c r="E9" i="4"/>
  <c r="E10" i="4" s="1"/>
  <c r="E11" i="4" s="1"/>
  <c r="E12" i="4" s="1"/>
  <c r="E13" i="4" s="1"/>
  <c r="E14" i="4" s="1"/>
  <c r="E15" i="4" s="1"/>
  <c r="E16" i="4" s="1"/>
  <c r="E17" i="4" s="1"/>
  <c r="E18" i="4" s="1"/>
  <c r="E19" i="4" s="1"/>
  <c r="E20" i="4" s="1"/>
  <c r="E21" i="4" s="1"/>
  <c r="E22" i="4" s="1"/>
  <c r="E23" i="4" s="1"/>
  <c r="E24" i="4" s="1"/>
  <c r="E25" i="4" s="1"/>
  <c r="E26" i="4" s="1"/>
  <c r="E27" i="4" s="1"/>
  <c r="E28" i="4" s="1"/>
  <c r="E10" i="2"/>
  <c r="E11" i="2" s="1"/>
  <c r="E12" i="2" s="1"/>
  <c r="E13" i="2" s="1"/>
  <c r="E14" i="2" s="1"/>
  <c r="E15" i="2" s="1"/>
  <c r="E16" i="2" s="1"/>
  <c r="E17" i="2" s="1"/>
  <c r="E18" i="2" s="1"/>
  <c r="E19" i="2" s="1"/>
  <c r="E20" i="2" s="1"/>
  <c r="E21" i="2" s="1"/>
  <c r="E22" i="2" s="1"/>
  <c r="E23" i="2" s="1"/>
  <c r="E24" i="2" s="1"/>
  <c r="E25" i="2" s="1"/>
  <c r="E26" i="2" s="1"/>
  <c r="E27" i="2" s="1"/>
  <c r="E28" i="2" s="1"/>
  <c r="E29" i="2" s="1"/>
  <c r="D10" i="2"/>
  <c r="D11" i="2" s="1"/>
  <c r="D12" i="2" s="1"/>
  <c r="D13" i="2" s="1"/>
  <c r="D14" i="2" s="1"/>
  <c r="D15" i="2" s="1"/>
  <c r="D16" i="2" s="1"/>
  <c r="D17" i="2" s="1"/>
  <c r="D18" i="2" s="1"/>
  <c r="D19" i="2" s="1"/>
  <c r="D20" i="2" s="1"/>
  <c r="D21" i="2" s="1"/>
  <c r="D22" i="2" s="1"/>
  <c r="D23" i="2" s="1"/>
  <c r="D24" i="2" s="1"/>
  <c r="D25" i="2" s="1"/>
  <c r="D26" i="2" s="1"/>
  <c r="D27" i="2" s="1"/>
  <c r="D28" i="2" s="1"/>
  <c r="D29" i="2" s="1"/>
  <c r="C10" i="2"/>
  <c r="C11" i="2" s="1"/>
  <c r="C12" i="2" s="1"/>
  <c r="C13" i="2" s="1"/>
  <c r="C14" i="2" s="1"/>
  <c r="C15" i="2" s="1"/>
  <c r="C16" i="2" s="1"/>
  <c r="C17" i="2" s="1"/>
  <c r="C18" i="2" s="1"/>
  <c r="C19" i="2" s="1"/>
  <c r="C20" i="2" s="1"/>
  <c r="C21" i="2" s="1"/>
  <c r="C22" i="2" s="1"/>
  <c r="C23" i="2" s="1"/>
  <c r="C24" i="2" s="1"/>
  <c r="C25" i="2" s="1"/>
  <c r="C26" i="2" s="1"/>
  <c r="C27" i="2" s="1"/>
  <c r="C28" i="2" s="1"/>
  <c r="C29" i="2" s="1"/>
  <c r="E10" i="5"/>
  <c r="E11" i="5" s="1"/>
  <c r="E12" i="5" s="1"/>
  <c r="E13" i="5" s="1"/>
  <c r="E14" i="5" s="1"/>
  <c r="E15" i="5" s="1"/>
  <c r="E16" i="5" s="1"/>
  <c r="E17" i="5" s="1"/>
  <c r="E18" i="5" s="1"/>
  <c r="E19" i="5" s="1"/>
  <c r="E20" i="5" s="1"/>
  <c r="E21" i="5" s="1"/>
  <c r="E22" i="5" s="1"/>
  <c r="E23" i="5" s="1"/>
  <c r="E24" i="5" s="1"/>
  <c r="E25" i="5" s="1"/>
  <c r="E26" i="5" s="1"/>
  <c r="E27" i="5" s="1"/>
  <c r="E28" i="5" s="1"/>
  <c r="E29" i="5" s="1"/>
  <c r="D10" i="5"/>
  <c r="D11" i="5" s="1"/>
  <c r="D12" i="5" s="1"/>
  <c r="D13" i="5" s="1"/>
  <c r="D14" i="5" s="1"/>
  <c r="D15" i="5" s="1"/>
  <c r="D16" i="5" s="1"/>
  <c r="D17" i="5" s="1"/>
  <c r="D18" i="5" s="1"/>
  <c r="D19" i="5" s="1"/>
  <c r="D20" i="5" s="1"/>
  <c r="D21" i="5" s="1"/>
  <c r="D22" i="5" s="1"/>
  <c r="D23" i="5" s="1"/>
  <c r="D24" i="5" s="1"/>
  <c r="D25" i="5" s="1"/>
  <c r="D26" i="5" s="1"/>
  <c r="D27" i="5" s="1"/>
  <c r="D28" i="5" s="1"/>
  <c r="D29" i="5" s="1"/>
  <c r="C10" i="5"/>
  <c r="C11" i="5" s="1"/>
  <c r="C12" i="5" s="1"/>
  <c r="C13" i="5" s="1"/>
  <c r="C14" i="5" s="1"/>
  <c r="C15" i="5" s="1"/>
  <c r="C16" i="5" s="1"/>
  <c r="C17" i="5" s="1"/>
  <c r="C18" i="5" s="1"/>
  <c r="C19" i="5" s="1"/>
  <c r="C20" i="5" s="1"/>
  <c r="C21" i="5" s="1"/>
  <c r="C22" i="5" s="1"/>
  <c r="C23" i="5" s="1"/>
  <c r="C24" i="5" s="1"/>
  <c r="C25" i="5" s="1"/>
  <c r="C26" i="5" s="1"/>
  <c r="C27" i="5" s="1"/>
  <c r="C28" i="5" s="1"/>
  <c r="C29" i="5" s="1"/>
</calcChain>
</file>

<file path=xl/sharedStrings.xml><?xml version="1.0" encoding="utf-8"?>
<sst xmlns="http://schemas.openxmlformats.org/spreadsheetml/2006/main" count="214" uniqueCount="97">
  <si>
    <t>Nominal discount rate 6%</t>
  </si>
  <si>
    <t>O&amp;M cost=$2000+$95/year</t>
  </si>
  <si>
    <t>Expected inflation rate 2%</t>
  </si>
  <si>
    <t>Replacement $750</t>
  </si>
  <si>
    <t>O&amp;M $0.50/kWp/y</t>
  </si>
  <si>
    <t>Life time 20y</t>
  </si>
  <si>
    <t>Cost/cell $225  Peplacement $200  O&amp;M $0.50/cell/y</t>
  </si>
  <si>
    <t>Inverter 5kWp (85-90% effeciency) $4000 Life time 10 years</t>
  </si>
  <si>
    <t>25kW Diesel generator</t>
  </si>
  <si>
    <t>Generator life 40,000hrs and Major overhaul at every 10,000 hours</t>
  </si>
  <si>
    <t>Replacement cost $18000</t>
  </si>
  <si>
    <t>Regular repair and maintanance $95x 12= $1140 (periodic and monthly)</t>
  </si>
  <si>
    <t>Fuel loss $100/m</t>
  </si>
  <si>
    <t>Optimised fuel consumption (HOMER) 61l/d (based on the estimated load)</t>
  </si>
  <si>
    <t xml:space="preserve">On average generator runs 20h a day </t>
  </si>
  <si>
    <t>50kW Diesel generator</t>
  </si>
  <si>
    <t>Ovserved fuel consumption 100l/d (based on data kept by AIRD)</t>
  </si>
  <si>
    <t>Year</t>
  </si>
  <si>
    <t>DG AC 10kW</t>
  </si>
  <si>
    <t>Y5</t>
  </si>
  <si>
    <t>Y10</t>
  </si>
  <si>
    <t>Y15</t>
  </si>
  <si>
    <t>Y20</t>
  </si>
  <si>
    <t>Y1</t>
  </si>
  <si>
    <t>Y2</t>
  </si>
  <si>
    <t>Y3</t>
  </si>
  <si>
    <t>Y4</t>
  </si>
  <si>
    <t>Y0</t>
  </si>
  <si>
    <t>Y6</t>
  </si>
  <si>
    <t>Y7</t>
  </si>
  <si>
    <t>Y8</t>
  </si>
  <si>
    <t>Y9</t>
  </si>
  <si>
    <t>Y11</t>
  </si>
  <si>
    <t>Y12</t>
  </si>
  <si>
    <t>Y13</t>
  </si>
  <si>
    <t>Y14</t>
  </si>
  <si>
    <t>Y16</t>
  </si>
  <si>
    <t>Y17</t>
  </si>
  <si>
    <t>Y18</t>
  </si>
  <si>
    <t>Y19</t>
  </si>
  <si>
    <t>DG 10kW NPC</t>
  </si>
  <si>
    <t>DG 10kW LCOE</t>
  </si>
  <si>
    <t>PV 28kWp NPC</t>
  </si>
  <si>
    <t>PV 28kWp LCOE</t>
  </si>
  <si>
    <t>PV 18kWp NPC</t>
  </si>
  <si>
    <t>PV 18kWp LCOE</t>
  </si>
  <si>
    <t>PV AC 20kWp</t>
  </si>
  <si>
    <t>PV DC 16kWp</t>
  </si>
  <si>
    <t>PV 20kWp NPC</t>
  </si>
  <si>
    <t>PV 20kWp LCOE</t>
  </si>
  <si>
    <t>PV 16kWp NPC</t>
  </si>
  <si>
    <t>PV 16kWp LCOE</t>
  </si>
  <si>
    <t>Diesel generator 25kW</t>
  </si>
  <si>
    <t>PV-battery system 40kWp</t>
  </si>
  <si>
    <t>Diesel generator 50kW</t>
  </si>
  <si>
    <t>USD</t>
  </si>
  <si>
    <t>PV-battery 40kWp NPC</t>
  </si>
  <si>
    <t>PV-battery 40kWp LCOE</t>
  </si>
  <si>
    <t>Diesel generator 25kW NPC</t>
  </si>
  <si>
    <t>Diesel generator 25kW LOCE</t>
  </si>
  <si>
    <t>Diesel generator 50kW NPC</t>
  </si>
  <si>
    <t>Diesel generator 50kW LCOE</t>
  </si>
  <si>
    <t>PV-battery AC 28kWp</t>
  </si>
  <si>
    <t>PV-battery DC 18kWp</t>
  </si>
  <si>
    <t>Diesel generator 10kW</t>
  </si>
  <si>
    <t>Year on year acumulated cost (USD) of different electricity generating systems modelled for the Imvepi trading centre, Uganda</t>
  </si>
  <si>
    <t xml:space="preserve">Year on year accumulated costs (USD) of different electricity generating systems modelled for the study cluster of 400 refugee households along with 50 street lights, 30 toilet lights, 240 mobile phone charging and 150 radios in Kutupalong camp, Bangladesh. </t>
  </si>
  <si>
    <t xml:space="preserve">NPC and LCOE (USD) of different electricity generating systems modelled for the study cluster of 400 refugee households along with 50 street lights, 30 toilet lights, 240 mobile phone charging and 150 radios in Kutupalong camp, Bangladesh. </t>
  </si>
  <si>
    <t>NPC and LCOE (USD) of different electricity generating systems modelled for the Imvepi trading centre, Uganda</t>
  </si>
  <si>
    <t xml:space="preserve">Year on year accumulated costs (USD) of different electricity generating systems modelled for the Bidi-bidi base camp, Uganda </t>
  </si>
  <si>
    <t>NPC and LCOE (USD) of different electricity generating systems modelled for the Bidi-bidi base camp, Uganda.</t>
  </si>
  <si>
    <t>40kWp PV-battery system details (for a cluster of 400 refugee households and other amenities)</t>
  </si>
  <si>
    <t>Installed cost/ kWp= $800</t>
  </si>
  <si>
    <t>Lead acid battery 1.03kWh (513Ah) x 2V/ cell x 170 cells =~ 175kWh</t>
  </si>
  <si>
    <t>Max depth of discharge 60%</t>
  </si>
  <si>
    <t>MPPT Charge controller 80A = $500/unit</t>
  </si>
  <si>
    <t xml:space="preserve">Cost onf DG delivered and installed $22000  </t>
  </si>
  <si>
    <r>
      <t>Fixed capital cost = $10000 (storage tank $3500+ housing &amp; fuel supply chain $3500+ Admin</t>
    </r>
    <r>
      <rPr>
        <b/>
        <sz val="11"/>
        <color theme="1"/>
        <rFont val="Calibri"/>
        <family val="2"/>
        <scheme val="minor"/>
      </rPr>
      <t xml:space="preserve"> $3000</t>
    </r>
    <r>
      <rPr>
        <sz val="11"/>
        <color theme="1"/>
        <rFont val="Calibri"/>
        <family val="2"/>
        <scheme val="minor"/>
      </rPr>
      <t>)</t>
    </r>
  </si>
  <si>
    <t>Operation and maintanance: Wages $960/year</t>
  </si>
  <si>
    <t>Fixed capital cost= $12000 (Storage tank $5000+ housing &amp; fuel supply facility $4000+ Admin $3000 )</t>
  </si>
  <si>
    <t xml:space="preserve">Replacement cost:  $25000 </t>
  </si>
  <si>
    <t>Operation and maintamance: Wages $1200/year</t>
  </si>
  <si>
    <t>Regular repair and maintanance $130/m x 12 month = $1560 (overall periodic and monthly)</t>
  </si>
  <si>
    <t>Fuel loss $158/month (estimated from interview)</t>
  </si>
  <si>
    <t>Sheet 1</t>
  </si>
  <si>
    <t>Example cost details of 40kWp PV-battery system, a 50kW and 25kW diesel generator</t>
  </si>
  <si>
    <t>Sheet2</t>
  </si>
  <si>
    <t>Sheet 3</t>
  </si>
  <si>
    <t>Economic cost analysis data for the energy generating systems for the cluster of 400 refugee households in Kutupalong camp, Bangladesh</t>
  </si>
  <si>
    <t>Sheet 4</t>
  </si>
  <si>
    <t>Economic  cost analysis data for the Imvepi trading centre energy generating systems, Uganda</t>
  </si>
  <si>
    <t>Energy generating systems for the Kutupalong refugee camp</t>
  </si>
  <si>
    <t>Energy generating systems for the Bidi-bidi base camp, Uganda</t>
  </si>
  <si>
    <t>Energy generating systems for the Imvepi trading centre , Uganda</t>
  </si>
  <si>
    <t>Economic cost analysis data for the Bidi-bidi base camp energy generating systems, Uganda</t>
  </si>
  <si>
    <t>Table of contents</t>
  </si>
  <si>
    <t xml:space="preserve">Cost of DG delivered and installed $30000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</si>
</sst>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b/>
      <i/>
      <sz val="11"/>
      <color rgb="FF0D0D0D"/>
      <name val="Calibri"/>
      <family val="2"/>
    </font>
    <font>
      <sz val="14"/>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wrapText="1"/>
    </xf>
    <xf numFmtId="0" fontId="3" fillId="0" borderId="0" xfId="0" applyFont="1"/>
    <xf numFmtId="0" fontId="4" fillId="0" borderId="0" xfId="0" applyFont="1" applyAlignment="1">
      <alignment horizontal="center" vertical="center"/>
    </xf>
    <xf numFmtId="0" fontId="5" fillId="0" borderId="0" xfId="0" applyFont="1"/>
    <xf numFmtId="0" fontId="6" fillId="0" borderId="0" xfId="0" applyFont="1"/>
    <xf numFmtId="0" fontId="1" fillId="0" borderId="2" xfId="0" applyFont="1" applyBorder="1" applyAlignment="1">
      <alignment horizontal="center" vertical="center" wrapText="1"/>
    </xf>
    <xf numFmtId="0" fontId="1" fillId="0" borderId="2" xfId="0" applyFont="1" applyBorder="1" applyAlignment="1">
      <alignment horizontal="center" wrapText="1"/>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14</xdr:col>
      <xdr:colOff>152400</xdr:colOff>
      <xdr:row>5</xdr:row>
      <xdr:rowOff>28575</xdr:rowOff>
    </xdr:to>
    <xdr:sp macro="" textlink="">
      <xdr:nvSpPr>
        <xdr:cNvPr id="7" name="TextBox 1">
          <a:extLst>
            <a:ext uri="{FF2B5EF4-FFF2-40B4-BE49-F238E27FC236}">
              <a16:creationId xmlns:a16="http://schemas.microsoft.com/office/drawing/2014/main" id="{C3E30609-6718-EF59-4A31-8268EB569962}"/>
            </a:ext>
          </a:extLst>
        </xdr:cNvPr>
        <xdr:cNvSpPr txBox="1"/>
      </xdr:nvSpPr>
      <xdr:spPr>
        <a:xfrm>
          <a:off x="19050" y="38100"/>
          <a:ext cx="8667750" cy="952500"/>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400">
              <a:latin typeface="+mn-lt"/>
              <a:ea typeface="+mn-lt"/>
              <a:cs typeface="+mn-lt"/>
            </a:rPr>
            <a:t>Supplemental data for report </a:t>
          </a:r>
          <a:r>
            <a:rPr lang="en-US" sz="1400" b="1">
              <a:latin typeface="+mn-lt"/>
              <a:ea typeface="+mn-lt"/>
              <a:cs typeface="+mn-lt"/>
            </a:rPr>
            <a:t>"Data Collection for the Solar Photovoltaic (PV) based Electricity Access assessment to Replace Diesel generators in Refugee Camps in Southern Bangladesh and Northern Uganda"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BB07-F169-4A45-A4E8-C8B5CD1C5DAB}">
  <dimension ref="B3:Y12"/>
  <sheetViews>
    <sheetView tabSelected="1" workbookViewId="0">
      <selection activeCell="P20" sqref="P20"/>
    </sheetView>
  </sheetViews>
  <sheetFormatPr defaultRowHeight="14.4" x14ac:dyDescent="0.3"/>
  <sheetData>
    <row r="3" spans="2:25" ht="18" x14ac:dyDescent="0.35">
      <c r="B3" s="13"/>
      <c r="F3" s="11"/>
      <c r="H3" s="11"/>
      <c r="I3" s="11"/>
      <c r="J3" s="11"/>
      <c r="K3" s="11"/>
      <c r="L3" s="11"/>
      <c r="M3" s="11"/>
      <c r="N3" s="11"/>
      <c r="O3" s="12"/>
      <c r="P3" s="11"/>
      <c r="Q3" s="11"/>
      <c r="R3" s="11"/>
      <c r="S3" s="11"/>
      <c r="T3" s="11"/>
      <c r="U3" s="11"/>
      <c r="V3" s="11"/>
      <c r="W3" s="11"/>
      <c r="X3" s="11"/>
      <c r="Y3" s="11"/>
    </row>
    <row r="7" spans="2:25" x14ac:dyDescent="0.3">
      <c r="B7" s="1" t="s">
        <v>95</v>
      </c>
      <c r="C7" s="1"/>
    </row>
    <row r="9" spans="2:25" x14ac:dyDescent="0.3">
      <c r="B9" s="1" t="s">
        <v>84</v>
      </c>
      <c r="C9" s="11" t="s">
        <v>85</v>
      </c>
      <c r="D9" s="11"/>
      <c r="E9" s="11"/>
      <c r="F9" s="11"/>
      <c r="G9" s="11"/>
      <c r="H9" s="11"/>
      <c r="I9" s="11"/>
      <c r="J9" s="11"/>
      <c r="K9" s="11"/>
      <c r="L9" s="11"/>
      <c r="M9" s="11"/>
      <c r="N9" s="11"/>
      <c r="O9" s="11"/>
      <c r="P9" s="11"/>
    </row>
    <row r="10" spans="2:25" x14ac:dyDescent="0.3">
      <c r="B10" s="1" t="s">
        <v>86</v>
      </c>
      <c r="C10" s="11" t="s">
        <v>88</v>
      </c>
      <c r="D10" s="11"/>
      <c r="E10" s="11"/>
      <c r="F10" s="11"/>
      <c r="G10" s="11"/>
      <c r="H10" s="11"/>
      <c r="I10" s="11"/>
      <c r="J10" s="11"/>
      <c r="K10" s="11"/>
      <c r="L10" s="11"/>
      <c r="M10" s="11"/>
      <c r="N10" s="11"/>
      <c r="O10" s="11"/>
      <c r="P10" s="11"/>
    </row>
    <row r="11" spans="2:25" x14ac:dyDescent="0.3">
      <c r="B11" s="1" t="s">
        <v>87</v>
      </c>
      <c r="C11" s="11" t="s">
        <v>94</v>
      </c>
      <c r="D11" s="11"/>
      <c r="E11" s="11"/>
      <c r="F11" s="11"/>
      <c r="G11" s="11"/>
      <c r="H11" s="11"/>
      <c r="I11" s="11"/>
      <c r="J11" s="11"/>
      <c r="K11" s="11"/>
      <c r="L11" s="11"/>
      <c r="M11" s="11"/>
      <c r="N11" s="11"/>
      <c r="O11" s="11"/>
      <c r="P11" s="11"/>
    </row>
    <row r="12" spans="2:25" x14ac:dyDescent="0.3">
      <c r="B12" s="1" t="s">
        <v>89</v>
      </c>
      <c r="C12" s="11" t="s">
        <v>90</v>
      </c>
      <c r="D12" s="11"/>
      <c r="E12" s="11"/>
      <c r="F12" s="11"/>
      <c r="G12" s="11"/>
      <c r="H12" s="11"/>
      <c r="I12" s="11"/>
      <c r="J12" s="11"/>
      <c r="K12" s="11"/>
      <c r="L12" s="11"/>
      <c r="M12" s="11"/>
      <c r="N12" s="11"/>
      <c r="O12" s="11"/>
      <c r="P12" s="11"/>
    </row>
  </sheetData>
  <pageMargins left="0.7" right="0.7" top="0.75" bottom="0.75" header="0.3" footer="0.3"/>
  <pageSetup paperSize="9" orientation="portrait" horizontalDpi="30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9B103-4E33-4581-BEF2-11F6DAE214EB}">
  <dimension ref="B2:P35"/>
  <sheetViews>
    <sheetView topLeftCell="A2" workbookViewId="0">
      <selection activeCell="K25" sqref="K25"/>
    </sheetView>
  </sheetViews>
  <sheetFormatPr defaultRowHeight="14.4" x14ac:dyDescent="0.3"/>
  <sheetData>
    <row r="2" spans="2:16" ht="18" x14ac:dyDescent="0.35">
      <c r="B2" s="14" t="s">
        <v>85</v>
      </c>
    </row>
    <row r="4" spans="2:16" x14ac:dyDescent="0.3">
      <c r="B4" s="1" t="s">
        <v>71</v>
      </c>
      <c r="C4" s="1"/>
      <c r="N4" s="1" t="s">
        <v>0</v>
      </c>
      <c r="O4" s="1"/>
      <c r="P4" s="1"/>
    </row>
    <row r="5" spans="2:16" x14ac:dyDescent="0.3">
      <c r="B5" t="s">
        <v>72</v>
      </c>
      <c r="N5" s="1" t="s">
        <v>2</v>
      </c>
      <c r="O5" s="1"/>
      <c r="P5" s="1"/>
    </row>
    <row r="6" spans="2:16" x14ac:dyDescent="0.3">
      <c r="B6" t="s">
        <v>1</v>
      </c>
      <c r="N6" s="1"/>
      <c r="O6" s="1"/>
      <c r="P6" s="1"/>
    </row>
    <row r="7" spans="2:16" x14ac:dyDescent="0.3">
      <c r="B7" t="s">
        <v>3</v>
      </c>
      <c r="D7" t="s">
        <v>5</v>
      </c>
    </row>
    <row r="8" spans="2:16" x14ac:dyDescent="0.3">
      <c r="B8" t="s">
        <v>4</v>
      </c>
    </row>
    <row r="9" spans="2:16" x14ac:dyDescent="0.3">
      <c r="B9" t="s">
        <v>73</v>
      </c>
    </row>
    <row r="10" spans="2:16" x14ac:dyDescent="0.3">
      <c r="B10" t="s">
        <v>6</v>
      </c>
    </row>
    <row r="11" spans="2:16" x14ac:dyDescent="0.3">
      <c r="B11" t="s">
        <v>74</v>
      </c>
    </row>
    <row r="12" spans="2:16" x14ac:dyDescent="0.3">
      <c r="B12" t="s">
        <v>7</v>
      </c>
    </row>
    <row r="13" spans="2:16" x14ac:dyDescent="0.3">
      <c r="B13" t="s">
        <v>75</v>
      </c>
    </row>
    <row r="15" spans="2:16" x14ac:dyDescent="0.3">
      <c r="B15" s="1" t="s">
        <v>8</v>
      </c>
    </row>
    <row r="16" spans="2:16" x14ac:dyDescent="0.3">
      <c r="B16" t="s">
        <v>9</v>
      </c>
    </row>
    <row r="17" spans="2:2" x14ac:dyDescent="0.3">
      <c r="B17" t="s">
        <v>76</v>
      </c>
    </row>
    <row r="18" spans="2:2" x14ac:dyDescent="0.3">
      <c r="B18" t="s">
        <v>77</v>
      </c>
    </row>
    <row r="19" spans="2:2" x14ac:dyDescent="0.3">
      <c r="B19" t="s">
        <v>10</v>
      </c>
    </row>
    <row r="20" spans="2:2" x14ac:dyDescent="0.3">
      <c r="B20" t="s">
        <v>78</v>
      </c>
    </row>
    <row r="21" spans="2:2" x14ac:dyDescent="0.3">
      <c r="B21" t="s">
        <v>11</v>
      </c>
    </row>
    <row r="22" spans="2:2" x14ac:dyDescent="0.3">
      <c r="B22" t="s">
        <v>12</v>
      </c>
    </row>
    <row r="23" spans="2:2" x14ac:dyDescent="0.3">
      <c r="B23" t="s">
        <v>13</v>
      </c>
    </row>
    <row r="24" spans="2:2" x14ac:dyDescent="0.3">
      <c r="B24" t="s">
        <v>14</v>
      </c>
    </row>
    <row r="26" spans="2:2" x14ac:dyDescent="0.3">
      <c r="B26" s="1" t="s">
        <v>15</v>
      </c>
    </row>
    <row r="27" spans="2:2" x14ac:dyDescent="0.3">
      <c r="B27" t="s">
        <v>9</v>
      </c>
    </row>
    <row r="28" spans="2:2" x14ac:dyDescent="0.3">
      <c r="B28" t="s">
        <v>96</v>
      </c>
    </row>
    <row r="29" spans="2:2" x14ac:dyDescent="0.3">
      <c r="B29" t="s">
        <v>79</v>
      </c>
    </row>
    <row r="30" spans="2:2" x14ac:dyDescent="0.3">
      <c r="B30" t="s">
        <v>80</v>
      </c>
    </row>
    <row r="31" spans="2:2" x14ac:dyDescent="0.3">
      <c r="B31" t="s">
        <v>81</v>
      </c>
    </row>
    <row r="32" spans="2:2" x14ac:dyDescent="0.3">
      <c r="B32" t="s">
        <v>82</v>
      </c>
    </row>
    <row r="33" spans="2:2" x14ac:dyDescent="0.3">
      <c r="B33" t="s">
        <v>83</v>
      </c>
    </row>
    <row r="34" spans="2:2" x14ac:dyDescent="0.3">
      <c r="B34" t="s">
        <v>16</v>
      </c>
    </row>
    <row r="35" spans="2:2" x14ac:dyDescent="0.3">
      <c r="B35" t="s">
        <v>14</v>
      </c>
    </row>
  </sheetData>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7"/>
  <sheetViews>
    <sheetView topLeftCell="A31" zoomScaleNormal="91" workbookViewId="0">
      <selection activeCell="B2" sqref="B2"/>
    </sheetView>
  </sheetViews>
  <sheetFormatPr defaultRowHeight="14.4" x14ac:dyDescent="0.3"/>
  <cols>
    <col min="2" max="2" width="7.88671875" customWidth="1"/>
    <col min="3" max="3" width="9.5546875" customWidth="1"/>
    <col min="4" max="5" width="8.21875" customWidth="1"/>
    <col min="6" max="6" width="6.44140625" customWidth="1"/>
    <col min="7" max="7" width="7.21875" customWidth="1"/>
    <col min="8" max="8" width="7.77734375" customWidth="1"/>
  </cols>
  <sheetData>
    <row r="2" spans="2:10" ht="18" x14ac:dyDescent="0.35">
      <c r="B2" s="14" t="s">
        <v>91</v>
      </c>
    </row>
    <row r="3" spans="2:10" x14ac:dyDescent="0.3">
      <c r="J3" s="1"/>
    </row>
    <row r="5" spans="2:10" x14ac:dyDescent="0.3">
      <c r="B5" s="1" t="s">
        <v>66</v>
      </c>
    </row>
    <row r="7" spans="2:10" ht="28.8" x14ac:dyDescent="0.3">
      <c r="B7" s="9" t="s">
        <v>17</v>
      </c>
      <c r="C7" s="6" t="s">
        <v>46</v>
      </c>
      <c r="D7" s="6" t="s">
        <v>47</v>
      </c>
      <c r="E7" s="6" t="s">
        <v>18</v>
      </c>
      <c r="F7" s="2"/>
      <c r="G7" s="2"/>
      <c r="H7" s="2"/>
      <c r="I7" s="2"/>
    </row>
    <row r="8" spans="2:10" x14ac:dyDescent="0.3">
      <c r="B8" s="3"/>
      <c r="C8" s="16" t="s">
        <v>55</v>
      </c>
      <c r="D8" s="16"/>
      <c r="E8" s="16"/>
      <c r="F8" s="2"/>
      <c r="G8" s="2"/>
      <c r="H8" s="2"/>
      <c r="I8" s="2"/>
    </row>
    <row r="9" spans="2:10" x14ac:dyDescent="0.3">
      <c r="B9" s="3" t="s">
        <v>27</v>
      </c>
      <c r="C9" s="2">
        <v>73000</v>
      </c>
      <c r="D9" s="2">
        <v>55700</v>
      </c>
      <c r="E9" s="2">
        <v>19000</v>
      </c>
      <c r="F9" s="2"/>
      <c r="G9" s="2"/>
      <c r="H9" s="2"/>
      <c r="I9" s="2"/>
    </row>
    <row r="10" spans="2:10" x14ac:dyDescent="0.3">
      <c r="B10" s="3" t="s">
        <v>23</v>
      </c>
      <c r="C10" s="2">
        <f>(C9+3545)</f>
        <v>76545</v>
      </c>
      <c r="D10" s="2">
        <f>(D9+2870)</f>
        <v>58570</v>
      </c>
      <c r="E10" s="2">
        <f>(E9+14445)</f>
        <v>33445</v>
      </c>
      <c r="F10" s="2"/>
      <c r="G10" s="2"/>
      <c r="H10" s="2"/>
      <c r="I10" s="2"/>
    </row>
    <row r="11" spans="2:10" x14ac:dyDescent="0.3">
      <c r="B11" s="3" t="s">
        <v>24</v>
      </c>
      <c r="C11" s="2">
        <f t="shared" ref="C11:C29" si="0">(C10+3545)</f>
        <v>80090</v>
      </c>
      <c r="D11" s="2">
        <f t="shared" ref="D11:D29" si="1">(D10+2870)</f>
        <v>61440</v>
      </c>
      <c r="E11" s="2">
        <f t="shared" ref="E11:E29" si="2">(E10+14445)</f>
        <v>47890</v>
      </c>
      <c r="F11" s="2"/>
      <c r="G11" s="2"/>
      <c r="H11" s="2"/>
      <c r="I11" s="2"/>
    </row>
    <row r="12" spans="2:10" x14ac:dyDescent="0.3">
      <c r="B12" s="3" t="s">
        <v>25</v>
      </c>
      <c r="C12" s="2">
        <f t="shared" si="0"/>
        <v>83635</v>
      </c>
      <c r="D12" s="2">
        <f t="shared" si="1"/>
        <v>64310</v>
      </c>
      <c r="E12" s="2">
        <f t="shared" si="2"/>
        <v>62335</v>
      </c>
      <c r="F12" s="2"/>
      <c r="G12" s="2"/>
      <c r="H12" s="2"/>
      <c r="I12" s="2"/>
    </row>
    <row r="13" spans="2:10" x14ac:dyDescent="0.3">
      <c r="B13" s="3" t="s">
        <v>26</v>
      </c>
      <c r="C13" s="2">
        <f t="shared" si="0"/>
        <v>87180</v>
      </c>
      <c r="D13" s="2">
        <f t="shared" si="1"/>
        <v>67180</v>
      </c>
      <c r="E13" s="2">
        <f t="shared" si="2"/>
        <v>76780</v>
      </c>
      <c r="F13" s="2"/>
      <c r="G13" s="2"/>
      <c r="H13" s="2"/>
      <c r="I13" s="2"/>
    </row>
    <row r="14" spans="2:10" x14ac:dyDescent="0.3">
      <c r="B14" s="3" t="s">
        <v>19</v>
      </c>
      <c r="C14" s="2">
        <f t="shared" si="0"/>
        <v>90725</v>
      </c>
      <c r="D14" s="2">
        <f t="shared" si="1"/>
        <v>70050</v>
      </c>
      <c r="E14" s="2">
        <f t="shared" si="2"/>
        <v>91225</v>
      </c>
      <c r="F14" s="2"/>
      <c r="G14" s="2"/>
      <c r="H14" s="2"/>
      <c r="I14" s="2"/>
    </row>
    <row r="15" spans="2:10" x14ac:dyDescent="0.3">
      <c r="B15" s="3" t="s">
        <v>28</v>
      </c>
      <c r="C15" s="2">
        <f t="shared" si="0"/>
        <v>94270</v>
      </c>
      <c r="D15" s="2">
        <f t="shared" si="1"/>
        <v>72920</v>
      </c>
      <c r="E15" s="2">
        <f t="shared" si="2"/>
        <v>105670</v>
      </c>
      <c r="F15" s="2"/>
      <c r="G15" s="2"/>
      <c r="H15" s="2"/>
      <c r="I15" s="2"/>
    </row>
    <row r="16" spans="2:10" x14ac:dyDescent="0.3">
      <c r="B16" s="3" t="s">
        <v>29</v>
      </c>
      <c r="C16" s="2">
        <f t="shared" si="0"/>
        <v>97815</v>
      </c>
      <c r="D16" s="2">
        <f t="shared" si="1"/>
        <v>75790</v>
      </c>
      <c r="E16" s="2">
        <f t="shared" si="2"/>
        <v>120115</v>
      </c>
      <c r="F16" s="2"/>
      <c r="G16" s="2"/>
      <c r="H16" s="2"/>
      <c r="I16" s="2"/>
    </row>
    <row r="17" spans="2:9" x14ac:dyDescent="0.3">
      <c r="B17" s="3" t="s">
        <v>30</v>
      </c>
      <c r="C17" s="2">
        <f t="shared" si="0"/>
        <v>101360</v>
      </c>
      <c r="D17" s="2">
        <f t="shared" si="1"/>
        <v>78660</v>
      </c>
      <c r="E17" s="2">
        <f t="shared" si="2"/>
        <v>134560</v>
      </c>
      <c r="F17" s="2"/>
      <c r="G17" s="2"/>
      <c r="H17" s="2"/>
      <c r="I17" s="2"/>
    </row>
    <row r="18" spans="2:9" x14ac:dyDescent="0.3">
      <c r="B18" s="3" t="s">
        <v>31</v>
      </c>
      <c r="C18" s="2">
        <f t="shared" si="0"/>
        <v>104905</v>
      </c>
      <c r="D18" s="2">
        <f t="shared" si="1"/>
        <v>81530</v>
      </c>
      <c r="E18" s="2">
        <f t="shared" si="2"/>
        <v>149005</v>
      </c>
      <c r="F18" s="2"/>
      <c r="G18" s="2"/>
      <c r="H18" s="2"/>
      <c r="I18" s="2"/>
    </row>
    <row r="19" spans="2:9" x14ac:dyDescent="0.3">
      <c r="B19" s="3" t="s">
        <v>20</v>
      </c>
      <c r="C19" s="2">
        <f t="shared" si="0"/>
        <v>108450</v>
      </c>
      <c r="D19" s="2">
        <f t="shared" si="1"/>
        <v>84400</v>
      </c>
      <c r="E19" s="2">
        <f t="shared" si="2"/>
        <v>163450</v>
      </c>
      <c r="F19" s="2"/>
      <c r="G19" s="2"/>
      <c r="H19" s="2"/>
      <c r="I19" s="2"/>
    </row>
    <row r="20" spans="2:9" x14ac:dyDescent="0.3">
      <c r="B20" s="3" t="s">
        <v>32</v>
      </c>
      <c r="C20" s="2">
        <f t="shared" si="0"/>
        <v>111995</v>
      </c>
      <c r="D20" s="2">
        <f t="shared" si="1"/>
        <v>87270</v>
      </c>
      <c r="E20" s="2">
        <f t="shared" si="2"/>
        <v>177895</v>
      </c>
      <c r="F20" s="2"/>
      <c r="G20" s="2"/>
      <c r="H20" s="2"/>
      <c r="I20" s="2"/>
    </row>
    <row r="21" spans="2:9" x14ac:dyDescent="0.3">
      <c r="B21" s="3" t="s">
        <v>33</v>
      </c>
      <c r="C21" s="2">
        <f t="shared" si="0"/>
        <v>115540</v>
      </c>
      <c r="D21" s="2">
        <f t="shared" si="1"/>
        <v>90140</v>
      </c>
      <c r="E21" s="2">
        <f t="shared" si="2"/>
        <v>192340</v>
      </c>
      <c r="F21" s="2"/>
      <c r="G21" s="2"/>
      <c r="H21" s="2"/>
      <c r="I21" s="2"/>
    </row>
    <row r="22" spans="2:9" x14ac:dyDescent="0.3">
      <c r="B22" s="3" t="s">
        <v>34</v>
      </c>
      <c r="C22" s="2">
        <f t="shared" si="0"/>
        <v>119085</v>
      </c>
      <c r="D22" s="2">
        <f t="shared" si="1"/>
        <v>93010</v>
      </c>
      <c r="E22" s="2">
        <f t="shared" si="2"/>
        <v>206785</v>
      </c>
      <c r="F22" s="2"/>
      <c r="G22" s="2"/>
      <c r="H22" s="2"/>
      <c r="I22" s="2"/>
    </row>
    <row r="23" spans="2:9" x14ac:dyDescent="0.3">
      <c r="B23" s="3" t="s">
        <v>35</v>
      </c>
      <c r="C23" s="2">
        <f t="shared" si="0"/>
        <v>122630</v>
      </c>
      <c r="D23" s="2">
        <f t="shared" si="1"/>
        <v>95880</v>
      </c>
      <c r="E23" s="2">
        <f t="shared" si="2"/>
        <v>221230</v>
      </c>
      <c r="F23" s="2"/>
      <c r="G23" s="2"/>
      <c r="H23" s="2"/>
      <c r="I23" s="2"/>
    </row>
    <row r="24" spans="2:9" x14ac:dyDescent="0.3">
      <c r="B24" s="3" t="s">
        <v>21</v>
      </c>
      <c r="C24" s="2">
        <f t="shared" si="0"/>
        <v>126175</v>
      </c>
      <c r="D24" s="2">
        <f t="shared" si="1"/>
        <v>98750</v>
      </c>
      <c r="E24" s="2">
        <f t="shared" si="2"/>
        <v>235675</v>
      </c>
      <c r="F24" s="2"/>
      <c r="G24" s="2"/>
      <c r="H24" s="2"/>
      <c r="I24" s="2"/>
    </row>
    <row r="25" spans="2:9" x14ac:dyDescent="0.3">
      <c r="B25" s="3" t="s">
        <v>36</v>
      </c>
      <c r="C25" s="2">
        <f t="shared" si="0"/>
        <v>129720</v>
      </c>
      <c r="D25" s="2">
        <f t="shared" si="1"/>
        <v>101620</v>
      </c>
      <c r="E25" s="2">
        <f t="shared" si="2"/>
        <v>250120</v>
      </c>
      <c r="F25" s="2"/>
      <c r="G25" s="2"/>
      <c r="H25" s="2"/>
      <c r="I25" s="2"/>
    </row>
    <row r="26" spans="2:9" x14ac:dyDescent="0.3">
      <c r="B26" s="3" t="s">
        <v>37</v>
      </c>
      <c r="C26" s="2">
        <f t="shared" si="0"/>
        <v>133265</v>
      </c>
      <c r="D26" s="2">
        <f t="shared" si="1"/>
        <v>104490</v>
      </c>
      <c r="E26" s="2">
        <f t="shared" si="2"/>
        <v>264565</v>
      </c>
      <c r="F26" s="2"/>
      <c r="G26" s="2"/>
      <c r="H26" s="2"/>
      <c r="I26" s="2"/>
    </row>
    <row r="27" spans="2:9" x14ac:dyDescent="0.3">
      <c r="B27" s="3" t="s">
        <v>38</v>
      </c>
      <c r="C27" s="2">
        <f t="shared" si="0"/>
        <v>136810</v>
      </c>
      <c r="D27" s="2">
        <f t="shared" si="1"/>
        <v>107360</v>
      </c>
      <c r="E27" s="2">
        <f t="shared" si="2"/>
        <v>279010</v>
      </c>
      <c r="F27" s="2"/>
      <c r="G27" s="2"/>
      <c r="H27" s="2"/>
      <c r="I27" s="2"/>
    </row>
    <row r="28" spans="2:9" x14ac:dyDescent="0.3">
      <c r="B28" s="3" t="s">
        <v>39</v>
      </c>
      <c r="C28" s="2">
        <f t="shared" si="0"/>
        <v>140355</v>
      </c>
      <c r="D28" s="2">
        <f t="shared" si="1"/>
        <v>110230</v>
      </c>
      <c r="E28" s="2">
        <f t="shared" si="2"/>
        <v>293455</v>
      </c>
      <c r="F28" s="2"/>
      <c r="G28" s="2"/>
      <c r="H28" s="2"/>
      <c r="I28" s="2"/>
    </row>
    <row r="29" spans="2:9" x14ac:dyDescent="0.3">
      <c r="B29" s="7" t="s">
        <v>22</v>
      </c>
      <c r="C29" s="8">
        <f t="shared" si="0"/>
        <v>143900</v>
      </c>
      <c r="D29" s="8">
        <f t="shared" si="1"/>
        <v>113100</v>
      </c>
      <c r="E29" s="8">
        <f t="shared" si="2"/>
        <v>307900</v>
      </c>
      <c r="F29" s="2"/>
      <c r="G29" s="2"/>
      <c r="H29" s="2"/>
      <c r="I29" s="2"/>
    </row>
    <row r="30" spans="2:9" x14ac:dyDescent="0.3">
      <c r="B30" s="2"/>
      <c r="C30" s="2"/>
      <c r="D30" s="2"/>
      <c r="E30" s="2"/>
      <c r="F30" s="2"/>
      <c r="G30" s="2"/>
      <c r="H30" s="2"/>
      <c r="I30" s="2"/>
    </row>
    <row r="31" spans="2:9" x14ac:dyDescent="0.3">
      <c r="B31" s="2"/>
      <c r="C31" s="2"/>
      <c r="D31" s="2"/>
      <c r="E31" s="2"/>
      <c r="F31" s="2"/>
      <c r="G31" s="2"/>
      <c r="H31" s="2"/>
      <c r="I31" s="2"/>
    </row>
    <row r="32" spans="2:9" x14ac:dyDescent="0.3">
      <c r="B32" s="2"/>
      <c r="C32" s="2"/>
      <c r="D32" s="2"/>
      <c r="E32" s="2"/>
      <c r="F32" s="2"/>
      <c r="G32" s="2"/>
      <c r="H32" s="2"/>
      <c r="I32" s="2"/>
    </row>
    <row r="33" spans="2:9" x14ac:dyDescent="0.3">
      <c r="B33" s="1" t="s">
        <v>67</v>
      </c>
    </row>
    <row r="34" spans="2:9" x14ac:dyDescent="0.3">
      <c r="B34" s="2"/>
      <c r="C34" s="2"/>
      <c r="D34" s="2"/>
      <c r="E34" s="2"/>
      <c r="F34" s="2"/>
      <c r="G34" s="2"/>
      <c r="H34" s="2"/>
      <c r="I34" s="2"/>
    </row>
    <row r="35" spans="2:9" ht="57.6" x14ac:dyDescent="0.3">
      <c r="B35" s="5" t="s">
        <v>17</v>
      </c>
      <c r="C35" s="10" t="s">
        <v>40</v>
      </c>
      <c r="D35" s="10" t="s">
        <v>41</v>
      </c>
      <c r="E35" s="10" t="s">
        <v>48</v>
      </c>
      <c r="F35" s="10" t="s">
        <v>49</v>
      </c>
      <c r="G35" s="10" t="s">
        <v>50</v>
      </c>
      <c r="H35" s="10" t="s">
        <v>51</v>
      </c>
      <c r="I35" s="2"/>
    </row>
    <row r="36" spans="2:9" x14ac:dyDescent="0.3">
      <c r="B36" s="4"/>
      <c r="C36" s="15" t="s">
        <v>55</v>
      </c>
      <c r="D36" s="15"/>
      <c r="E36" s="15"/>
      <c r="F36" s="15"/>
      <c r="G36" s="15"/>
      <c r="H36" s="15"/>
      <c r="I36" s="2"/>
    </row>
    <row r="37" spans="2:9" x14ac:dyDescent="0.3">
      <c r="B37" s="3" t="s">
        <v>23</v>
      </c>
      <c r="C37" s="2">
        <v>28224</v>
      </c>
      <c r="D37" s="2">
        <v>1.9</v>
      </c>
      <c r="E37" s="2">
        <v>40726</v>
      </c>
      <c r="F37" s="2">
        <v>2.9</v>
      </c>
      <c r="G37" s="2">
        <v>31995</v>
      </c>
      <c r="H37" s="2">
        <v>2.2799999999999998</v>
      </c>
      <c r="I37" s="2"/>
    </row>
    <row r="38" spans="2:9" x14ac:dyDescent="0.3">
      <c r="B38" s="3" t="s">
        <v>24</v>
      </c>
      <c r="C38" s="2">
        <v>41872</v>
      </c>
      <c r="D38" s="2">
        <v>1.44</v>
      </c>
      <c r="E38" s="2">
        <v>46982</v>
      </c>
      <c r="F38" s="2">
        <v>1.7</v>
      </c>
      <c r="G38" s="2">
        <v>36731</v>
      </c>
      <c r="H38" s="2">
        <v>1.34</v>
      </c>
      <c r="I38" s="2"/>
    </row>
    <row r="39" spans="2:9" x14ac:dyDescent="0.3">
      <c r="B39" s="3" t="s">
        <v>25</v>
      </c>
      <c r="C39" s="2">
        <v>54966</v>
      </c>
      <c r="D39" s="2">
        <v>1.28</v>
      </c>
      <c r="E39" s="2">
        <v>52886</v>
      </c>
      <c r="F39" s="2">
        <v>1.3</v>
      </c>
      <c r="G39" s="2">
        <v>41250</v>
      </c>
      <c r="H39" s="2">
        <v>1.02</v>
      </c>
      <c r="I39" s="2"/>
    </row>
    <row r="40" spans="2:9" x14ac:dyDescent="0.3">
      <c r="B40" s="3" t="s">
        <v>26</v>
      </c>
      <c r="C40" s="2">
        <v>67530</v>
      </c>
      <c r="D40" s="2">
        <v>1.21</v>
      </c>
      <c r="E40" s="2">
        <v>58457</v>
      </c>
      <c r="F40" s="2">
        <v>1.1000000000000001</v>
      </c>
      <c r="G40" s="2">
        <v>45522</v>
      </c>
      <c r="H40" s="2">
        <v>0.86</v>
      </c>
      <c r="I40" s="2"/>
    </row>
    <row r="41" spans="2:9" x14ac:dyDescent="0.3">
      <c r="B41" s="3" t="s">
        <v>19</v>
      </c>
      <c r="C41" s="2">
        <v>79653</v>
      </c>
      <c r="D41" s="2">
        <v>1.1599999999999999</v>
      </c>
      <c r="E41" s="2">
        <v>63709</v>
      </c>
      <c r="F41" s="2">
        <v>0.97799999999999998</v>
      </c>
      <c r="G41" s="2">
        <v>49560</v>
      </c>
      <c r="H41" s="2">
        <v>0.76400000000000001</v>
      </c>
      <c r="I41" s="2"/>
    </row>
    <row r="42" spans="2:9" x14ac:dyDescent="0.3">
      <c r="B42" s="3" t="s">
        <v>28</v>
      </c>
      <c r="C42" s="2">
        <v>91374</v>
      </c>
      <c r="D42" s="2">
        <v>1.1299999999999999</v>
      </c>
      <c r="E42" s="2">
        <v>68661</v>
      </c>
      <c r="F42" s="2">
        <v>0.89500000000000002</v>
      </c>
      <c r="G42" s="2">
        <v>53357</v>
      </c>
      <c r="H42" s="2">
        <v>0.69899999999999995</v>
      </c>
      <c r="I42" s="2"/>
    </row>
    <row r="43" spans="2:9" x14ac:dyDescent="0.3">
      <c r="B43" s="3" t="s">
        <v>29</v>
      </c>
      <c r="C43" s="2">
        <v>102619</v>
      </c>
      <c r="D43" s="2">
        <v>1.1100000000000001</v>
      </c>
      <c r="E43" s="2">
        <v>73326</v>
      </c>
      <c r="F43" s="2">
        <v>0.83499999999999996</v>
      </c>
      <c r="G43" s="2">
        <v>56977</v>
      </c>
      <c r="H43" s="2">
        <v>0.65100000000000002</v>
      </c>
      <c r="I43" s="2"/>
    </row>
    <row r="44" spans="2:9" x14ac:dyDescent="0.3">
      <c r="B44" s="3" t="s">
        <v>30</v>
      </c>
      <c r="C44" s="2">
        <v>113409</v>
      </c>
      <c r="D44" s="2">
        <v>1.0900000000000001</v>
      </c>
      <c r="E44" s="2">
        <v>77720</v>
      </c>
      <c r="F44" s="2">
        <v>0.78800000000000003</v>
      </c>
      <c r="G44" s="2">
        <v>60378</v>
      </c>
      <c r="H44" s="2">
        <v>0.61499999999999999</v>
      </c>
      <c r="I44" s="2"/>
    </row>
    <row r="45" spans="2:9" x14ac:dyDescent="0.3">
      <c r="B45" s="3" t="s">
        <v>31</v>
      </c>
      <c r="C45" s="2">
        <v>123761</v>
      </c>
      <c r="D45" s="2">
        <v>1.08</v>
      </c>
      <c r="E45" s="2">
        <v>81857</v>
      </c>
      <c r="F45" s="2">
        <v>0.752</v>
      </c>
      <c r="G45" s="2">
        <v>63588</v>
      </c>
      <c r="H45" s="2">
        <v>0.58599999999999997</v>
      </c>
      <c r="I45" s="2"/>
    </row>
    <row r="46" spans="2:9" x14ac:dyDescent="0.3">
      <c r="B46" s="3" t="s">
        <v>20</v>
      </c>
      <c r="C46" s="2">
        <v>133809</v>
      </c>
      <c r="D46" s="2">
        <v>1.07</v>
      </c>
      <c r="E46" s="2">
        <v>86183</v>
      </c>
      <c r="F46" s="2">
        <v>0.72499999999999998</v>
      </c>
      <c r="G46" s="2">
        <v>66616</v>
      </c>
      <c r="H46" s="2">
        <v>0.56299999999999994</v>
      </c>
      <c r="I46" s="2"/>
    </row>
    <row r="47" spans="2:9" x14ac:dyDescent="0.3">
      <c r="B47" s="3" t="s">
        <v>32</v>
      </c>
      <c r="C47" s="2">
        <v>143467</v>
      </c>
      <c r="D47" s="2">
        <v>1.06</v>
      </c>
      <c r="E47" s="2">
        <v>90455</v>
      </c>
      <c r="F47" s="2">
        <v>0.70399999999999996</v>
      </c>
      <c r="G47" s="2">
        <v>69879</v>
      </c>
      <c r="H47" s="2">
        <v>0.54700000000000004</v>
      </c>
      <c r="I47" s="2"/>
    </row>
    <row r="48" spans="2:9" x14ac:dyDescent="0.3">
      <c r="B48" s="3" t="s">
        <v>33</v>
      </c>
      <c r="C48" s="2">
        <v>152733</v>
      </c>
      <c r="D48" s="2">
        <v>1.05</v>
      </c>
      <c r="E48" s="2">
        <v>94483</v>
      </c>
      <c r="F48" s="2">
        <v>0.68700000000000006</v>
      </c>
      <c r="G48" s="2">
        <v>72986</v>
      </c>
      <c r="H48" s="2">
        <v>0.53300000000000003</v>
      </c>
      <c r="I48" s="2"/>
    </row>
    <row r="49" spans="2:9" x14ac:dyDescent="0.3">
      <c r="B49" s="3" t="s">
        <v>34</v>
      </c>
      <c r="C49" s="2">
        <v>161623</v>
      </c>
      <c r="D49" s="2">
        <v>1.05</v>
      </c>
      <c r="E49" s="2">
        <v>94281</v>
      </c>
      <c r="F49" s="2">
        <v>0.67100000000000004</v>
      </c>
      <c r="G49" s="2">
        <v>75921</v>
      </c>
      <c r="H49" s="2">
        <v>0.52100000000000002</v>
      </c>
      <c r="I49" s="2"/>
    </row>
    <row r="50" spans="2:9" x14ac:dyDescent="0.3">
      <c r="B50" s="3" t="s">
        <v>35</v>
      </c>
      <c r="C50" s="2">
        <v>170187</v>
      </c>
      <c r="D50" s="2">
        <v>1.04</v>
      </c>
      <c r="E50" s="2">
        <v>101859</v>
      </c>
      <c r="F50" s="2">
        <v>0.65700000000000003</v>
      </c>
      <c r="G50" s="2">
        <v>78694</v>
      </c>
      <c r="H50" s="2">
        <v>0.51</v>
      </c>
      <c r="I50" s="2"/>
    </row>
    <row r="51" spans="2:9" x14ac:dyDescent="0.3">
      <c r="B51" s="3" t="s">
        <v>21</v>
      </c>
      <c r="C51" s="2">
        <v>178481</v>
      </c>
      <c r="D51" s="2">
        <v>1.04</v>
      </c>
      <c r="E51" s="2">
        <v>105230</v>
      </c>
      <c r="F51" s="2">
        <v>0.64500000000000002</v>
      </c>
      <c r="G51" s="2">
        <v>81313</v>
      </c>
      <c r="H51" s="2">
        <v>0.5</v>
      </c>
      <c r="I51" s="2"/>
    </row>
    <row r="52" spans="2:9" x14ac:dyDescent="0.3">
      <c r="B52" s="3" t="s">
        <v>36</v>
      </c>
      <c r="C52" s="2">
        <v>186439</v>
      </c>
      <c r="D52" s="2">
        <v>1.03</v>
      </c>
      <c r="E52" s="2">
        <v>108403</v>
      </c>
      <c r="F52" s="2">
        <v>0.63400000000000001</v>
      </c>
      <c r="G52" s="2">
        <v>83787</v>
      </c>
      <c r="H52" s="2">
        <v>0.49199999999999999</v>
      </c>
      <c r="I52" s="2"/>
    </row>
    <row r="53" spans="2:9" x14ac:dyDescent="0.3">
      <c r="B53" s="3" t="s">
        <v>37</v>
      </c>
      <c r="C53" s="2">
        <v>194074</v>
      </c>
      <c r="D53" s="2">
        <v>1.03</v>
      </c>
      <c r="E53" s="2">
        <v>111389</v>
      </c>
      <c r="F53" s="2">
        <v>0.62</v>
      </c>
      <c r="G53" s="2">
        <v>86116</v>
      </c>
      <c r="H53" s="2">
        <v>0.48399999999999999</v>
      </c>
      <c r="I53" s="2"/>
    </row>
    <row r="54" spans="2:9" x14ac:dyDescent="0.3">
      <c r="B54" s="3" t="s">
        <v>38</v>
      </c>
      <c r="C54" s="2">
        <v>201400</v>
      </c>
      <c r="D54" s="2">
        <v>1.03</v>
      </c>
      <c r="E54" s="2">
        <v>114197</v>
      </c>
      <c r="F54" s="2">
        <v>0.61</v>
      </c>
      <c r="G54" s="2">
        <v>88315</v>
      </c>
      <c r="H54" s="2">
        <v>0.47699999999999998</v>
      </c>
      <c r="I54" s="2"/>
    </row>
    <row r="55" spans="2:9" x14ac:dyDescent="0.3">
      <c r="B55" s="3" t="s">
        <v>39</v>
      </c>
      <c r="C55" s="2">
        <v>208498</v>
      </c>
      <c r="D55" s="2">
        <v>1.02</v>
      </c>
      <c r="E55" s="2">
        <v>117135</v>
      </c>
      <c r="F55" s="2">
        <v>0.60699999999999998</v>
      </c>
      <c r="G55" s="2">
        <v>90388</v>
      </c>
      <c r="H55" s="2">
        <v>0.47</v>
      </c>
      <c r="I55" s="2"/>
    </row>
    <row r="56" spans="2:9" x14ac:dyDescent="0.3">
      <c r="B56" s="7" t="s">
        <v>22</v>
      </c>
      <c r="C56" s="8">
        <v>215332</v>
      </c>
      <c r="D56" s="8">
        <v>1.02</v>
      </c>
      <c r="E56" s="8">
        <v>119920</v>
      </c>
      <c r="F56" s="8">
        <v>0.6</v>
      </c>
      <c r="G56" s="8">
        <v>92342</v>
      </c>
      <c r="H56" s="8">
        <v>0.46400000000000002</v>
      </c>
      <c r="I56" s="2"/>
    </row>
    <row r="57" spans="2:9" x14ac:dyDescent="0.3">
      <c r="B57" s="2"/>
      <c r="C57" s="2"/>
      <c r="D57" s="2"/>
      <c r="E57" s="2"/>
      <c r="F57" s="2"/>
      <c r="G57" s="2"/>
      <c r="H57" s="2"/>
      <c r="I57" s="2"/>
    </row>
  </sheetData>
  <mergeCells count="2">
    <mergeCell ref="C36:H36"/>
    <mergeCell ref="C8:E8"/>
  </mergeCells>
  <phoneticPr fontId="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I57"/>
  <sheetViews>
    <sheetView zoomScale="89" zoomScaleNormal="89" workbookViewId="0">
      <selection activeCell="B3" sqref="B3:G3"/>
    </sheetView>
  </sheetViews>
  <sheetFormatPr defaultRowHeight="14.4" x14ac:dyDescent="0.3"/>
  <cols>
    <col min="2" max="2" width="9.21875" customWidth="1"/>
    <col min="3" max="4" width="10.109375" customWidth="1"/>
    <col min="5" max="6" width="9.21875" customWidth="1"/>
    <col min="7" max="7" width="9.5546875" customWidth="1"/>
    <col min="8" max="8" width="9.21875" customWidth="1"/>
  </cols>
  <sheetData>
    <row r="3" spans="2:8" ht="18" x14ac:dyDescent="0.35">
      <c r="B3" s="14" t="s">
        <v>92</v>
      </c>
      <c r="C3" s="13"/>
      <c r="D3" s="13"/>
      <c r="E3" s="13"/>
      <c r="F3" s="13"/>
      <c r="G3" s="13"/>
    </row>
    <row r="5" spans="2:8" x14ac:dyDescent="0.3">
      <c r="B5" s="1" t="s">
        <v>69</v>
      </c>
    </row>
    <row r="7" spans="2:8" ht="43.2" x14ac:dyDescent="0.3">
      <c r="B7" s="5" t="s">
        <v>17</v>
      </c>
      <c r="C7" s="6" t="s">
        <v>52</v>
      </c>
      <c r="D7" s="6" t="s">
        <v>53</v>
      </c>
      <c r="E7" s="6" t="s">
        <v>54</v>
      </c>
    </row>
    <row r="8" spans="2:8" x14ac:dyDescent="0.3">
      <c r="B8" s="4"/>
      <c r="C8" s="16" t="s">
        <v>55</v>
      </c>
      <c r="D8" s="16"/>
      <c r="E8" s="16"/>
    </row>
    <row r="9" spans="2:8" x14ac:dyDescent="0.3">
      <c r="B9" s="3" t="s">
        <v>27</v>
      </c>
      <c r="C9" s="2">
        <v>32000</v>
      </c>
      <c r="D9" s="2">
        <v>112400</v>
      </c>
      <c r="E9" s="2">
        <v>42000</v>
      </c>
    </row>
    <row r="10" spans="2:8" x14ac:dyDescent="0.3">
      <c r="B10" s="3" t="s">
        <v>23</v>
      </c>
      <c r="C10" s="2">
        <f>(C9+30410)</f>
        <v>62410</v>
      </c>
      <c r="D10" s="2">
        <f>(D9+4420)</f>
        <v>116820</v>
      </c>
      <c r="E10" s="2">
        <f>(E9+42150)</f>
        <v>84150</v>
      </c>
    </row>
    <row r="11" spans="2:8" x14ac:dyDescent="0.3">
      <c r="B11" s="3" t="s">
        <v>24</v>
      </c>
      <c r="C11" s="2">
        <f t="shared" ref="C11:C29" si="0">(C10+30410)</f>
        <v>92820</v>
      </c>
      <c r="D11" s="2">
        <f t="shared" ref="D11:D29" si="1">(D10+4420)</f>
        <v>121240</v>
      </c>
      <c r="E11" s="2">
        <f t="shared" ref="E11:E23" si="2">(E10+42150)</f>
        <v>126300</v>
      </c>
    </row>
    <row r="12" spans="2:8" x14ac:dyDescent="0.3">
      <c r="B12" s="3" t="s">
        <v>25</v>
      </c>
      <c r="C12" s="2">
        <f t="shared" si="0"/>
        <v>123230</v>
      </c>
      <c r="D12" s="2">
        <f t="shared" si="1"/>
        <v>125660</v>
      </c>
      <c r="E12" s="2">
        <f t="shared" si="2"/>
        <v>168450</v>
      </c>
    </row>
    <row r="13" spans="2:8" x14ac:dyDescent="0.3">
      <c r="B13" s="3" t="s">
        <v>26</v>
      </c>
      <c r="C13" s="2">
        <f t="shared" si="0"/>
        <v>153640</v>
      </c>
      <c r="D13" s="2">
        <f t="shared" si="1"/>
        <v>130080</v>
      </c>
      <c r="E13" s="2">
        <f t="shared" si="2"/>
        <v>210600</v>
      </c>
      <c r="F13" s="1"/>
      <c r="G13" s="1"/>
      <c r="H13" s="1"/>
    </row>
    <row r="14" spans="2:8" x14ac:dyDescent="0.3">
      <c r="B14" s="3" t="s">
        <v>19</v>
      </c>
      <c r="C14" s="2">
        <f t="shared" si="0"/>
        <v>184050</v>
      </c>
      <c r="D14" s="2">
        <f t="shared" si="1"/>
        <v>134500</v>
      </c>
      <c r="E14" s="2">
        <f t="shared" si="2"/>
        <v>252750</v>
      </c>
    </row>
    <row r="15" spans="2:8" x14ac:dyDescent="0.3">
      <c r="B15" s="3" t="s">
        <v>28</v>
      </c>
      <c r="C15" s="2">
        <f t="shared" si="0"/>
        <v>214460</v>
      </c>
      <c r="D15" s="2">
        <f t="shared" si="1"/>
        <v>138920</v>
      </c>
      <c r="E15" s="2">
        <f t="shared" si="2"/>
        <v>294900</v>
      </c>
    </row>
    <row r="16" spans="2:8" x14ac:dyDescent="0.3">
      <c r="B16" s="3" t="s">
        <v>29</v>
      </c>
      <c r="C16" s="2">
        <f t="shared" si="0"/>
        <v>244870</v>
      </c>
      <c r="D16" s="2">
        <f t="shared" si="1"/>
        <v>143340</v>
      </c>
      <c r="E16" s="2">
        <f t="shared" si="2"/>
        <v>337050</v>
      </c>
    </row>
    <row r="17" spans="2:5" x14ac:dyDescent="0.3">
      <c r="B17" s="3" t="s">
        <v>30</v>
      </c>
      <c r="C17" s="2">
        <f t="shared" si="0"/>
        <v>275280</v>
      </c>
      <c r="D17" s="2">
        <f t="shared" si="1"/>
        <v>147760</v>
      </c>
      <c r="E17" s="2">
        <f t="shared" si="2"/>
        <v>379200</v>
      </c>
    </row>
    <row r="18" spans="2:5" x14ac:dyDescent="0.3">
      <c r="B18" s="3" t="s">
        <v>31</v>
      </c>
      <c r="C18" s="2">
        <f t="shared" si="0"/>
        <v>305690</v>
      </c>
      <c r="D18" s="2">
        <f t="shared" si="1"/>
        <v>152180</v>
      </c>
      <c r="E18" s="2">
        <f t="shared" si="2"/>
        <v>421350</v>
      </c>
    </row>
    <row r="19" spans="2:5" x14ac:dyDescent="0.3">
      <c r="B19" s="3" t="s">
        <v>20</v>
      </c>
      <c r="C19" s="2">
        <f t="shared" si="0"/>
        <v>336100</v>
      </c>
      <c r="D19" s="2">
        <f t="shared" si="1"/>
        <v>156600</v>
      </c>
      <c r="E19" s="2">
        <f t="shared" si="2"/>
        <v>463500</v>
      </c>
    </row>
    <row r="20" spans="2:5" x14ac:dyDescent="0.3">
      <c r="B20" s="3" t="s">
        <v>32</v>
      </c>
      <c r="C20" s="2">
        <f t="shared" si="0"/>
        <v>366510</v>
      </c>
      <c r="D20" s="2">
        <f t="shared" si="1"/>
        <v>161020</v>
      </c>
      <c r="E20" s="2">
        <f t="shared" si="2"/>
        <v>505650</v>
      </c>
    </row>
    <row r="21" spans="2:5" x14ac:dyDescent="0.3">
      <c r="B21" s="3" t="s">
        <v>33</v>
      </c>
      <c r="C21" s="2">
        <f t="shared" si="0"/>
        <v>396920</v>
      </c>
      <c r="D21" s="2">
        <f t="shared" si="1"/>
        <v>165440</v>
      </c>
      <c r="E21" s="2">
        <f t="shared" si="2"/>
        <v>547800</v>
      </c>
    </row>
    <row r="22" spans="2:5" x14ac:dyDescent="0.3">
      <c r="B22" s="3" t="s">
        <v>34</v>
      </c>
      <c r="C22" s="2">
        <f t="shared" si="0"/>
        <v>427330</v>
      </c>
      <c r="D22" s="2">
        <f t="shared" si="1"/>
        <v>169860</v>
      </c>
      <c r="E22" s="2">
        <f t="shared" si="2"/>
        <v>589950</v>
      </c>
    </row>
    <row r="23" spans="2:5" x14ac:dyDescent="0.3">
      <c r="B23" s="3" t="s">
        <v>35</v>
      </c>
      <c r="C23" s="2">
        <f t="shared" si="0"/>
        <v>457740</v>
      </c>
      <c r="D23" s="2">
        <f t="shared" si="1"/>
        <v>174280</v>
      </c>
      <c r="E23" s="2">
        <f t="shared" si="2"/>
        <v>632100</v>
      </c>
    </row>
    <row r="24" spans="2:5" x14ac:dyDescent="0.3">
      <c r="B24" s="3" t="s">
        <v>21</v>
      </c>
      <c r="C24" s="2">
        <f t="shared" si="0"/>
        <v>488150</v>
      </c>
      <c r="D24" s="2">
        <f t="shared" si="1"/>
        <v>178700</v>
      </c>
      <c r="E24" s="2">
        <f>(E23+42150)</f>
        <v>674250</v>
      </c>
    </row>
    <row r="25" spans="2:5" x14ac:dyDescent="0.3">
      <c r="B25" s="3" t="s">
        <v>36</v>
      </c>
      <c r="C25" s="2">
        <f t="shared" si="0"/>
        <v>518560</v>
      </c>
      <c r="D25" s="2">
        <f t="shared" si="1"/>
        <v>183120</v>
      </c>
      <c r="E25" s="2">
        <f t="shared" ref="E25:E29" si="3">(E24+42150)</f>
        <v>716400</v>
      </c>
    </row>
    <row r="26" spans="2:5" x14ac:dyDescent="0.3">
      <c r="B26" s="3" t="s">
        <v>37</v>
      </c>
      <c r="C26" s="2">
        <f t="shared" si="0"/>
        <v>548970</v>
      </c>
      <c r="D26" s="2">
        <f t="shared" si="1"/>
        <v>187540</v>
      </c>
      <c r="E26" s="2">
        <f t="shared" si="3"/>
        <v>758550</v>
      </c>
    </row>
    <row r="27" spans="2:5" x14ac:dyDescent="0.3">
      <c r="B27" s="3" t="s">
        <v>38</v>
      </c>
      <c r="C27" s="2">
        <f t="shared" si="0"/>
        <v>579380</v>
      </c>
      <c r="D27" s="2">
        <f t="shared" si="1"/>
        <v>191960</v>
      </c>
      <c r="E27" s="2">
        <f t="shared" si="3"/>
        <v>800700</v>
      </c>
    </row>
    <row r="28" spans="2:5" x14ac:dyDescent="0.3">
      <c r="B28" s="3" t="s">
        <v>39</v>
      </c>
      <c r="C28" s="2">
        <f t="shared" si="0"/>
        <v>609790</v>
      </c>
      <c r="D28" s="2">
        <f t="shared" si="1"/>
        <v>196380</v>
      </c>
      <c r="E28" s="2">
        <f t="shared" si="3"/>
        <v>842850</v>
      </c>
    </row>
    <row r="29" spans="2:5" x14ac:dyDescent="0.3">
      <c r="B29" s="7" t="s">
        <v>22</v>
      </c>
      <c r="C29" s="8">
        <f t="shared" si="0"/>
        <v>640200</v>
      </c>
      <c r="D29" s="8">
        <f t="shared" si="1"/>
        <v>200800</v>
      </c>
      <c r="E29" s="8">
        <f t="shared" si="3"/>
        <v>885000</v>
      </c>
    </row>
    <row r="33" spans="2:9" x14ac:dyDescent="0.3">
      <c r="B33" s="1" t="s">
        <v>70</v>
      </c>
    </row>
    <row r="34" spans="2:9" ht="14.55" customHeight="1" x14ac:dyDescent="0.3"/>
    <row r="35" spans="2:9" ht="64.05" customHeight="1" x14ac:dyDescent="0.3">
      <c r="B35" s="9" t="s">
        <v>17</v>
      </c>
      <c r="C35" s="6" t="s">
        <v>56</v>
      </c>
      <c r="D35" s="6" t="s">
        <v>57</v>
      </c>
      <c r="E35" s="6" t="s">
        <v>58</v>
      </c>
      <c r="F35" s="6" t="s">
        <v>59</v>
      </c>
      <c r="G35" s="6" t="s">
        <v>60</v>
      </c>
      <c r="H35" s="6" t="s">
        <v>61</v>
      </c>
    </row>
    <row r="36" spans="2:9" ht="15.45" customHeight="1" x14ac:dyDescent="0.3">
      <c r="B36" s="3"/>
      <c r="C36" s="16" t="s">
        <v>55</v>
      </c>
      <c r="D36" s="16"/>
      <c r="E36" s="16"/>
      <c r="F36" s="16"/>
      <c r="G36" s="16"/>
      <c r="H36" s="16"/>
    </row>
    <row r="37" spans="2:9" x14ac:dyDescent="0.3">
      <c r="B37" s="3" t="s">
        <v>23</v>
      </c>
      <c r="C37" s="2">
        <v>55775</v>
      </c>
      <c r="D37" s="2">
        <v>1.7</v>
      </c>
      <c r="E37" s="2">
        <v>44430</v>
      </c>
      <c r="F37" s="2">
        <v>1.32</v>
      </c>
      <c r="G37" s="2">
        <v>63860</v>
      </c>
      <c r="H37" s="2">
        <v>1.9</v>
      </c>
      <c r="I37" s="2"/>
    </row>
    <row r="38" spans="2:9" x14ac:dyDescent="0.3">
      <c r="B38" s="3" t="s">
        <v>24</v>
      </c>
      <c r="C38" s="2">
        <v>64425</v>
      </c>
      <c r="D38" s="2">
        <v>1</v>
      </c>
      <c r="E38" s="2">
        <v>73565</v>
      </c>
      <c r="F38" s="2">
        <v>1.1100000000000001</v>
      </c>
      <c r="G38" s="2">
        <v>103980</v>
      </c>
      <c r="H38" s="2">
        <v>1.57</v>
      </c>
      <c r="I38" s="2"/>
    </row>
    <row r="39" spans="2:9" x14ac:dyDescent="0.3">
      <c r="B39" s="3" t="s">
        <v>25</v>
      </c>
      <c r="C39" s="2">
        <v>72580</v>
      </c>
      <c r="D39" s="2">
        <v>0.78</v>
      </c>
      <c r="E39" s="2">
        <v>101465</v>
      </c>
      <c r="F39" s="2">
        <v>1.04</v>
      </c>
      <c r="G39" s="2">
        <v>142433</v>
      </c>
      <c r="H39" s="2">
        <v>1.46</v>
      </c>
      <c r="I39" s="2"/>
    </row>
    <row r="40" spans="2:9" x14ac:dyDescent="0.3">
      <c r="B40" s="3" t="s">
        <v>26</v>
      </c>
      <c r="C40" s="2">
        <v>80625</v>
      </c>
      <c r="D40" s="2">
        <v>0.65</v>
      </c>
      <c r="E40" s="2">
        <v>128180</v>
      </c>
      <c r="F40" s="2">
        <v>1.01</v>
      </c>
      <c r="G40" s="2">
        <v>179288</v>
      </c>
      <c r="H40" s="2">
        <v>1.41</v>
      </c>
      <c r="I40" s="2"/>
    </row>
    <row r="41" spans="2:9" x14ac:dyDescent="0.3">
      <c r="B41" s="3" t="s">
        <v>19</v>
      </c>
      <c r="C41" s="2">
        <v>87500</v>
      </c>
      <c r="D41" s="2">
        <v>0.56999999999999995</v>
      </c>
      <c r="E41" s="2">
        <v>154000</v>
      </c>
      <c r="F41" s="2">
        <v>0.97</v>
      </c>
      <c r="G41" s="2">
        <v>214899</v>
      </c>
      <c r="H41" s="2">
        <v>1.37</v>
      </c>
      <c r="I41" s="2"/>
    </row>
    <row r="42" spans="2:9" x14ac:dyDescent="0.3">
      <c r="B42" s="3" t="s">
        <v>28</v>
      </c>
      <c r="C42" s="2">
        <v>94315</v>
      </c>
      <c r="D42" s="2">
        <v>0.53</v>
      </c>
      <c r="E42" s="2">
        <v>179060</v>
      </c>
      <c r="F42" s="2">
        <v>0.97</v>
      </c>
      <c r="G42" s="2">
        <v>249365</v>
      </c>
      <c r="H42" s="2">
        <v>1.35</v>
      </c>
      <c r="I42" s="2"/>
    </row>
    <row r="43" spans="2:9" x14ac:dyDescent="0.3">
      <c r="B43" s="3" t="s">
        <v>29</v>
      </c>
      <c r="C43" s="2">
        <v>100725</v>
      </c>
      <c r="D43" s="2">
        <v>0.49</v>
      </c>
      <c r="E43" s="2">
        <v>203045</v>
      </c>
      <c r="F43" s="2">
        <v>0.96</v>
      </c>
      <c r="G43" s="2">
        <v>282408</v>
      </c>
      <c r="H43" s="2">
        <v>1.34</v>
      </c>
      <c r="I43" s="2"/>
    </row>
    <row r="44" spans="2:9" x14ac:dyDescent="0.3">
      <c r="B44" s="3" t="s">
        <v>30</v>
      </c>
      <c r="C44" s="2">
        <v>106750</v>
      </c>
      <c r="D44" s="2">
        <v>0.47</v>
      </c>
      <c r="E44" s="2">
        <v>226013</v>
      </c>
      <c r="F44" s="2">
        <v>0.96</v>
      </c>
      <c r="G44" s="2">
        <v>314080</v>
      </c>
      <c r="H44" s="2">
        <v>1.33</v>
      </c>
      <c r="I44" s="2"/>
    </row>
    <row r="45" spans="2:9" x14ac:dyDescent="0.3">
      <c r="B45" s="3" t="s">
        <v>31</v>
      </c>
      <c r="C45" s="2">
        <v>112420</v>
      </c>
      <c r="D45" s="2">
        <v>0.41</v>
      </c>
      <c r="E45" s="2">
        <v>248006</v>
      </c>
      <c r="F45" s="2">
        <v>0.95</v>
      </c>
      <c r="G45" s="2">
        <v>344430</v>
      </c>
      <c r="H45" s="2">
        <v>1.32</v>
      </c>
      <c r="I45" s="2"/>
    </row>
    <row r="46" spans="2:9" x14ac:dyDescent="0.3">
      <c r="B46" s="3" t="s">
        <v>20</v>
      </c>
      <c r="C46" s="2">
        <v>117740</v>
      </c>
      <c r="D46" s="2">
        <v>0.42</v>
      </c>
      <c r="E46" s="2">
        <v>269480</v>
      </c>
      <c r="F46" s="2">
        <v>0.94</v>
      </c>
      <c r="G46" s="2">
        <v>373987</v>
      </c>
      <c r="H46" s="2">
        <v>1.31</v>
      </c>
      <c r="I46" s="2"/>
    </row>
    <row r="47" spans="2:9" x14ac:dyDescent="0.3">
      <c r="B47" s="3" t="s">
        <v>32</v>
      </c>
      <c r="C47" s="2">
        <v>123040</v>
      </c>
      <c r="D47" s="2">
        <v>0.41</v>
      </c>
      <c r="E47" s="2">
        <v>290100</v>
      </c>
      <c r="F47" s="2">
        <v>0.94</v>
      </c>
      <c r="G47" s="2">
        <v>402382</v>
      </c>
      <c r="H47" s="2">
        <v>1.31</v>
      </c>
      <c r="I47" s="2"/>
    </row>
    <row r="48" spans="2:9" x14ac:dyDescent="0.3">
      <c r="B48" s="3" t="s">
        <v>33</v>
      </c>
      <c r="C48" s="2">
        <v>128615</v>
      </c>
      <c r="D48" s="2">
        <v>0.4</v>
      </c>
      <c r="E48" s="2">
        <v>309850</v>
      </c>
      <c r="F48" s="2">
        <v>0.94</v>
      </c>
      <c r="G48" s="2">
        <v>429600</v>
      </c>
      <c r="H48" s="2">
        <v>1.3</v>
      </c>
      <c r="I48" s="2"/>
    </row>
    <row r="49" spans="2:9" x14ac:dyDescent="0.3">
      <c r="B49" s="3" t="s">
        <v>34</v>
      </c>
      <c r="C49" s="2">
        <v>133860</v>
      </c>
      <c r="D49" s="2">
        <v>0.39</v>
      </c>
      <c r="E49" s="2">
        <v>328760</v>
      </c>
      <c r="F49" s="2">
        <v>0.94</v>
      </c>
      <c r="G49" s="2">
        <v>455680</v>
      </c>
      <c r="H49" s="2">
        <v>1.3</v>
      </c>
      <c r="I49" s="2"/>
    </row>
    <row r="50" spans="2:9" x14ac:dyDescent="0.3">
      <c r="B50" s="3" t="s">
        <v>35</v>
      </c>
      <c r="C50" s="2">
        <v>138800</v>
      </c>
      <c r="D50" s="2">
        <v>0.38</v>
      </c>
      <c r="E50" s="2">
        <v>346990</v>
      </c>
      <c r="F50" s="2">
        <v>0.93</v>
      </c>
      <c r="G50" s="2">
        <v>480820</v>
      </c>
      <c r="H50" s="2">
        <v>1.29</v>
      </c>
      <c r="I50" s="2"/>
    </row>
    <row r="51" spans="2:9" x14ac:dyDescent="0.3">
      <c r="B51" s="3" t="s">
        <v>21</v>
      </c>
      <c r="C51" s="2">
        <v>143440</v>
      </c>
      <c r="D51" s="2">
        <v>0.38</v>
      </c>
      <c r="E51" s="2">
        <v>364720</v>
      </c>
      <c r="F51" s="2">
        <v>0.93</v>
      </c>
      <c r="G51" s="2">
        <v>505220</v>
      </c>
      <c r="H51" s="2">
        <v>1.29</v>
      </c>
      <c r="I51" s="2"/>
    </row>
    <row r="52" spans="2:9" x14ac:dyDescent="0.3">
      <c r="B52" s="3" t="s">
        <v>36</v>
      </c>
      <c r="C52" s="2">
        <v>147810</v>
      </c>
      <c r="D52" s="2">
        <v>0.37</v>
      </c>
      <c r="E52" s="2">
        <v>381700</v>
      </c>
      <c r="F52" s="2">
        <v>0.93</v>
      </c>
      <c r="G52" s="2">
        <v>528604</v>
      </c>
      <c r="H52" s="2">
        <v>1.29</v>
      </c>
      <c r="I52" s="2"/>
    </row>
    <row r="53" spans="2:9" x14ac:dyDescent="0.3">
      <c r="B53" s="3" t="s">
        <v>37</v>
      </c>
      <c r="C53" s="2">
        <v>151910</v>
      </c>
      <c r="D53" s="2">
        <v>0.36</v>
      </c>
      <c r="E53" s="2">
        <v>397960</v>
      </c>
      <c r="F53" s="2">
        <v>0.93</v>
      </c>
      <c r="G53" s="2">
        <v>551020</v>
      </c>
      <c r="H53" s="2">
        <v>1.28</v>
      </c>
      <c r="I53" s="2"/>
    </row>
    <row r="54" spans="2:9" x14ac:dyDescent="0.3">
      <c r="B54" s="3" t="s">
        <v>38</v>
      </c>
      <c r="C54" s="2">
        <v>155760</v>
      </c>
      <c r="D54" s="2">
        <v>0.36</v>
      </c>
      <c r="E54" s="2">
        <v>413525</v>
      </c>
      <c r="F54" s="2">
        <v>0.93</v>
      </c>
      <c r="G54" s="2">
        <v>572500</v>
      </c>
      <c r="H54" s="2">
        <v>1.28</v>
      </c>
      <c r="I54" s="2"/>
    </row>
    <row r="55" spans="2:9" x14ac:dyDescent="0.3">
      <c r="B55" s="3" t="s">
        <v>39</v>
      </c>
      <c r="C55" s="2">
        <v>159380</v>
      </c>
      <c r="D55" s="2">
        <v>0.35</v>
      </c>
      <c r="E55" s="2">
        <v>428680</v>
      </c>
      <c r="F55" s="2">
        <v>0.93</v>
      </c>
      <c r="G55" s="2">
        <v>593370</v>
      </c>
      <c r="H55" s="2">
        <v>1.29</v>
      </c>
      <c r="I55" s="2"/>
    </row>
    <row r="56" spans="2:9" x14ac:dyDescent="0.3">
      <c r="B56" s="7" t="s">
        <v>22</v>
      </c>
      <c r="C56" s="8">
        <v>162780</v>
      </c>
      <c r="D56" s="8">
        <v>0.35</v>
      </c>
      <c r="E56" s="8">
        <v>443280</v>
      </c>
      <c r="F56" s="8">
        <v>0.93</v>
      </c>
      <c r="G56" s="8">
        <v>613465</v>
      </c>
      <c r="H56" s="8">
        <v>1.28</v>
      </c>
      <c r="I56" s="2"/>
    </row>
    <row r="57" spans="2:9" x14ac:dyDescent="0.3">
      <c r="B57" s="2"/>
      <c r="C57" s="2"/>
      <c r="D57" s="2"/>
      <c r="E57" s="2"/>
      <c r="F57" s="2"/>
      <c r="G57" s="2"/>
      <c r="H57" s="2"/>
      <c r="I57" s="2"/>
    </row>
  </sheetData>
  <mergeCells count="2">
    <mergeCell ref="C8:E8"/>
    <mergeCell ref="C36:H3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53"/>
  <sheetViews>
    <sheetView workbookViewId="0">
      <selection activeCell="C16" sqref="C16"/>
    </sheetView>
  </sheetViews>
  <sheetFormatPr defaultRowHeight="14.4" x14ac:dyDescent="0.3"/>
  <cols>
    <col min="5" max="5" width="9.33203125" customWidth="1"/>
  </cols>
  <sheetData>
    <row r="2" spans="1:5" ht="18" x14ac:dyDescent="0.35">
      <c r="B2" s="14" t="s">
        <v>93</v>
      </c>
    </row>
    <row r="4" spans="1:5" x14ac:dyDescent="0.3">
      <c r="B4" s="1" t="s">
        <v>65</v>
      </c>
    </row>
    <row r="6" spans="1:5" ht="57.6" x14ac:dyDescent="0.3">
      <c r="A6" s="2"/>
      <c r="B6" s="9" t="s">
        <v>17</v>
      </c>
      <c r="C6" s="6" t="s">
        <v>62</v>
      </c>
      <c r="D6" s="6" t="s">
        <v>63</v>
      </c>
      <c r="E6" s="6" t="s">
        <v>64</v>
      </c>
    </row>
    <row r="7" spans="1:5" x14ac:dyDescent="0.3">
      <c r="A7" s="2"/>
      <c r="B7" s="2"/>
      <c r="C7" s="17" t="s">
        <v>55</v>
      </c>
      <c r="D7" s="17"/>
      <c r="E7" s="17"/>
    </row>
    <row r="8" spans="1:5" x14ac:dyDescent="0.3">
      <c r="A8" s="2"/>
      <c r="B8" s="3" t="s">
        <v>27</v>
      </c>
      <c r="C8" s="2">
        <v>82000</v>
      </c>
      <c r="D8" s="2">
        <v>53000</v>
      </c>
      <c r="E8" s="2">
        <v>19000</v>
      </c>
    </row>
    <row r="9" spans="1:5" x14ac:dyDescent="0.3">
      <c r="A9" s="2"/>
      <c r="B9" s="3" t="s">
        <v>23</v>
      </c>
      <c r="C9" s="2">
        <f>(C8+3145)</f>
        <v>85145</v>
      </c>
      <c r="D9" s="2">
        <f>(D8+1840)</f>
        <v>54840</v>
      </c>
      <c r="E9" s="2">
        <f>(E8+16455)</f>
        <v>35455</v>
      </c>
    </row>
    <row r="10" spans="1:5" x14ac:dyDescent="0.3">
      <c r="A10" s="2"/>
      <c r="B10" s="3" t="s">
        <v>24</v>
      </c>
      <c r="C10" s="2">
        <f t="shared" ref="C10:C28" si="0">(C9+3145)</f>
        <v>88290</v>
      </c>
      <c r="D10" s="2">
        <f t="shared" ref="D10:D28" si="1">(D9+1840)</f>
        <v>56680</v>
      </c>
      <c r="E10" s="2">
        <f t="shared" ref="E10:E28" si="2">(E9+16455)</f>
        <v>51910</v>
      </c>
    </row>
    <row r="11" spans="1:5" x14ac:dyDescent="0.3">
      <c r="A11" s="2"/>
      <c r="B11" s="3" t="s">
        <v>25</v>
      </c>
      <c r="C11" s="2">
        <f t="shared" si="0"/>
        <v>91435</v>
      </c>
      <c r="D11" s="2">
        <f t="shared" si="1"/>
        <v>58520</v>
      </c>
      <c r="E11" s="2">
        <f t="shared" si="2"/>
        <v>68365</v>
      </c>
    </row>
    <row r="12" spans="1:5" x14ac:dyDescent="0.3">
      <c r="A12" s="2"/>
      <c r="B12" s="3" t="s">
        <v>26</v>
      </c>
      <c r="C12" s="2">
        <f t="shared" si="0"/>
        <v>94580</v>
      </c>
      <c r="D12" s="2">
        <f t="shared" si="1"/>
        <v>60360</v>
      </c>
      <c r="E12" s="2">
        <f t="shared" si="2"/>
        <v>84820</v>
      </c>
    </row>
    <row r="13" spans="1:5" x14ac:dyDescent="0.3">
      <c r="A13" s="2"/>
      <c r="B13" s="3" t="s">
        <v>19</v>
      </c>
      <c r="C13" s="2">
        <f t="shared" si="0"/>
        <v>97725</v>
      </c>
      <c r="D13" s="2">
        <f t="shared" si="1"/>
        <v>62200</v>
      </c>
      <c r="E13" s="2">
        <f t="shared" si="2"/>
        <v>101275</v>
      </c>
    </row>
    <row r="14" spans="1:5" x14ac:dyDescent="0.3">
      <c r="A14" s="2"/>
      <c r="B14" s="3" t="s">
        <v>28</v>
      </c>
      <c r="C14" s="2">
        <f t="shared" si="0"/>
        <v>100870</v>
      </c>
      <c r="D14" s="2">
        <f t="shared" si="1"/>
        <v>64040</v>
      </c>
      <c r="E14" s="2">
        <f t="shared" si="2"/>
        <v>117730</v>
      </c>
    </row>
    <row r="15" spans="1:5" x14ac:dyDescent="0.3">
      <c r="A15" s="2"/>
      <c r="B15" s="3" t="s">
        <v>29</v>
      </c>
      <c r="C15" s="2">
        <f t="shared" si="0"/>
        <v>104015</v>
      </c>
      <c r="D15" s="2">
        <f t="shared" si="1"/>
        <v>65880</v>
      </c>
      <c r="E15" s="2">
        <f t="shared" si="2"/>
        <v>134185</v>
      </c>
    </row>
    <row r="16" spans="1:5" x14ac:dyDescent="0.3">
      <c r="A16" s="2"/>
      <c r="B16" s="3" t="s">
        <v>30</v>
      </c>
      <c r="C16" s="2">
        <f t="shared" si="0"/>
        <v>107160</v>
      </c>
      <c r="D16" s="2">
        <f t="shared" si="1"/>
        <v>67720</v>
      </c>
      <c r="E16" s="2">
        <f t="shared" si="2"/>
        <v>150640</v>
      </c>
    </row>
    <row r="17" spans="1:12" x14ac:dyDescent="0.3">
      <c r="A17" s="2"/>
      <c r="B17" s="3" t="s">
        <v>31</v>
      </c>
      <c r="C17" s="2">
        <f t="shared" si="0"/>
        <v>110305</v>
      </c>
      <c r="D17" s="2">
        <f t="shared" si="1"/>
        <v>69560</v>
      </c>
      <c r="E17" s="2">
        <f t="shared" si="2"/>
        <v>167095</v>
      </c>
    </row>
    <row r="18" spans="1:12" x14ac:dyDescent="0.3">
      <c r="A18" s="2"/>
      <c r="B18" s="3" t="s">
        <v>20</v>
      </c>
      <c r="C18" s="2">
        <f t="shared" si="0"/>
        <v>113450</v>
      </c>
      <c r="D18" s="2">
        <f t="shared" si="1"/>
        <v>71400</v>
      </c>
      <c r="E18" s="2">
        <f t="shared" si="2"/>
        <v>183550</v>
      </c>
    </row>
    <row r="19" spans="1:12" x14ac:dyDescent="0.3">
      <c r="A19" s="2"/>
      <c r="B19" s="3" t="s">
        <v>32</v>
      </c>
      <c r="C19" s="2">
        <f t="shared" si="0"/>
        <v>116595</v>
      </c>
      <c r="D19" s="2">
        <f t="shared" si="1"/>
        <v>73240</v>
      </c>
      <c r="E19" s="2">
        <f t="shared" si="2"/>
        <v>200005</v>
      </c>
    </row>
    <row r="20" spans="1:12" x14ac:dyDescent="0.3">
      <c r="A20" s="2"/>
      <c r="B20" s="3" t="s">
        <v>33</v>
      </c>
      <c r="C20" s="2">
        <f t="shared" si="0"/>
        <v>119740</v>
      </c>
      <c r="D20" s="2">
        <f t="shared" si="1"/>
        <v>75080</v>
      </c>
      <c r="E20" s="2">
        <f t="shared" si="2"/>
        <v>216460</v>
      </c>
    </row>
    <row r="21" spans="1:12" x14ac:dyDescent="0.3">
      <c r="A21" s="2"/>
      <c r="B21" s="3" t="s">
        <v>34</v>
      </c>
      <c r="C21" s="2">
        <f t="shared" si="0"/>
        <v>122885</v>
      </c>
      <c r="D21" s="2">
        <f t="shared" si="1"/>
        <v>76920</v>
      </c>
      <c r="E21" s="2">
        <f t="shared" si="2"/>
        <v>232915</v>
      </c>
    </row>
    <row r="22" spans="1:12" x14ac:dyDescent="0.3">
      <c r="A22" s="2"/>
      <c r="B22" s="3" t="s">
        <v>35</v>
      </c>
      <c r="C22" s="2">
        <f t="shared" si="0"/>
        <v>126030</v>
      </c>
      <c r="D22" s="2">
        <f t="shared" si="1"/>
        <v>78760</v>
      </c>
      <c r="E22" s="2">
        <f t="shared" si="2"/>
        <v>249370</v>
      </c>
    </row>
    <row r="23" spans="1:12" x14ac:dyDescent="0.3">
      <c r="A23" s="2"/>
      <c r="B23" s="3" t="s">
        <v>21</v>
      </c>
      <c r="C23" s="2">
        <f t="shared" si="0"/>
        <v>129175</v>
      </c>
      <c r="D23" s="2">
        <f t="shared" si="1"/>
        <v>80600</v>
      </c>
      <c r="E23" s="2">
        <f t="shared" si="2"/>
        <v>265825</v>
      </c>
    </row>
    <row r="24" spans="1:12" x14ac:dyDescent="0.3">
      <c r="A24" s="2"/>
      <c r="B24" s="3" t="s">
        <v>36</v>
      </c>
      <c r="C24" s="2">
        <f t="shared" si="0"/>
        <v>132320</v>
      </c>
      <c r="D24" s="2">
        <f t="shared" si="1"/>
        <v>82440</v>
      </c>
      <c r="E24" s="2">
        <f t="shared" si="2"/>
        <v>282280</v>
      </c>
    </row>
    <row r="25" spans="1:12" x14ac:dyDescent="0.3">
      <c r="A25" s="2"/>
      <c r="B25" s="3" t="s">
        <v>37</v>
      </c>
      <c r="C25" s="2">
        <f t="shared" si="0"/>
        <v>135465</v>
      </c>
      <c r="D25" s="2">
        <f t="shared" si="1"/>
        <v>84280</v>
      </c>
      <c r="E25" s="2">
        <f t="shared" si="2"/>
        <v>298735</v>
      </c>
    </row>
    <row r="26" spans="1:12" x14ac:dyDescent="0.3">
      <c r="A26" s="2"/>
      <c r="B26" s="3" t="s">
        <v>38</v>
      </c>
      <c r="C26" s="2">
        <f t="shared" si="0"/>
        <v>138610</v>
      </c>
      <c r="D26" s="2">
        <f t="shared" si="1"/>
        <v>86120</v>
      </c>
      <c r="E26" s="2">
        <f t="shared" si="2"/>
        <v>315190</v>
      </c>
    </row>
    <row r="27" spans="1:12" x14ac:dyDescent="0.3">
      <c r="A27" s="2"/>
      <c r="B27" s="3" t="s">
        <v>39</v>
      </c>
      <c r="C27" s="2">
        <f t="shared" si="0"/>
        <v>141755</v>
      </c>
      <c r="D27" s="2">
        <f t="shared" si="1"/>
        <v>87960</v>
      </c>
      <c r="E27" s="2">
        <f t="shared" si="2"/>
        <v>331645</v>
      </c>
    </row>
    <row r="28" spans="1:12" x14ac:dyDescent="0.3">
      <c r="A28" s="2"/>
      <c r="B28" s="7" t="s">
        <v>22</v>
      </c>
      <c r="C28" s="8">
        <f t="shared" si="0"/>
        <v>144900</v>
      </c>
      <c r="D28" s="8">
        <f t="shared" si="1"/>
        <v>89800</v>
      </c>
      <c r="E28" s="8">
        <f t="shared" si="2"/>
        <v>348100</v>
      </c>
    </row>
    <row r="30" spans="1:12" x14ac:dyDescent="0.3">
      <c r="B30" s="1" t="s">
        <v>68</v>
      </c>
      <c r="C30" s="1"/>
      <c r="D30" s="1"/>
      <c r="E30" s="1"/>
      <c r="F30" s="1"/>
      <c r="G30" s="1"/>
      <c r="H30" s="1"/>
      <c r="I30" s="1"/>
      <c r="J30" s="1"/>
      <c r="K30" s="1"/>
      <c r="L30" s="1"/>
    </row>
    <row r="32" spans="1:12" ht="43.2" x14ac:dyDescent="0.3">
      <c r="B32" s="5" t="s">
        <v>17</v>
      </c>
      <c r="C32" s="10" t="s">
        <v>40</v>
      </c>
      <c r="D32" s="10" t="s">
        <v>41</v>
      </c>
      <c r="E32" s="10" t="s">
        <v>42</v>
      </c>
      <c r="F32" s="10" t="s">
        <v>43</v>
      </c>
      <c r="G32" s="10" t="s">
        <v>44</v>
      </c>
      <c r="H32" s="10" t="s">
        <v>45</v>
      </c>
    </row>
    <row r="33" spans="2:8" x14ac:dyDescent="0.3">
      <c r="B33" s="1"/>
      <c r="C33" s="16" t="s">
        <v>55</v>
      </c>
      <c r="D33" s="16"/>
      <c r="E33" s="16"/>
      <c r="F33" s="16"/>
      <c r="G33" s="16"/>
      <c r="H33" s="16"/>
    </row>
    <row r="34" spans="2:8" x14ac:dyDescent="0.3">
      <c r="B34" s="3" t="s">
        <v>23</v>
      </c>
      <c r="C34" s="2">
        <v>30145</v>
      </c>
      <c r="D34" s="2">
        <v>1.39</v>
      </c>
      <c r="E34" s="2">
        <v>41356</v>
      </c>
      <c r="F34" s="2">
        <v>1.8</v>
      </c>
      <c r="G34" s="2">
        <v>31874</v>
      </c>
      <c r="H34" s="2">
        <v>1.74</v>
      </c>
    </row>
    <row r="35" spans="2:8" x14ac:dyDescent="0.3">
      <c r="B35" s="3" t="s">
        <v>24</v>
      </c>
      <c r="C35" s="2">
        <v>45662</v>
      </c>
      <c r="D35" s="2">
        <v>1.01</v>
      </c>
      <c r="E35" s="2">
        <v>47692</v>
      </c>
      <c r="F35" s="2">
        <v>1.1000000000000001</v>
      </c>
      <c r="G35" s="2">
        <v>36353</v>
      </c>
      <c r="H35" s="2">
        <v>1.01</v>
      </c>
    </row>
    <row r="36" spans="2:8" x14ac:dyDescent="0.3">
      <c r="B36" s="3" t="s">
        <v>25</v>
      </c>
      <c r="C36" s="2">
        <v>60544</v>
      </c>
      <c r="D36" s="2">
        <v>0.91</v>
      </c>
      <c r="E36" s="2">
        <v>53688</v>
      </c>
      <c r="F36" s="2">
        <v>0.82399999999999995</v>
      </c>
      <c r="G36" s="2">
        <v>40610</v>
      </c>
      <c r="H36" s="2">
        <v>0.76600000000000001</v>
      </c>
    </row>
    <row r="37" spans="2:8" x14ac:dyDescent="0.3">
      <c r="B37" s="3" t="s">
        <v>26</v>
      </c>
      <c r="C37" s="2">
        <v>74829</v>
      </c>
      <c r="D37" s="2">
        <v>0.86</v>
      </c>
      <c r="E37" s="2">
        <v>59358</v>
      </c>
      <c r="F37" s="2">
        <v>0.69599999999999995</v>
      </c>
      <c r="G37" s="2">
        <v>43653</v>
      </c>
      <c r="H37" s="2">
        <v>0.64400000000000002</v>
      </c>
    </row>
    <row r="38" spans="2:8" x14ac:dyDescent="0.3">
      <c r="B38" s="3" t="s">
        <v>19</v>
      </c>
      <c r="C38" s="2">
        <v>88608</v>
      </c>
      <c r="D38" s="2">
        <v>0.81</v>
      </c>
      <c r="E38" s="2">
        <v>66800</v>
      </c>
      <c r="F38" s="2">
        <v>0.64</v>
      </c>
      <c r="G38" s="2">
        <v>46494</v>
      </c>
      <c r="H38" s="2">
        <v>0.56999999999999995</v>
      </c>
    </row>
    <row r="39" spans="2:8" x14ac:dyDescent="0.3">
      <c r="B39" s="3" t="s">
        <v>28</v>
      </c>
      <c r="C39" s="2">
        <v>101922</v>
      </c>
      <c r="D39" s="2">
        <v>0.81</v>
      </c>
      <c r="E39" s="2">
        <v>69789</v>
      </c>
      <c r="F39" s="2">
        <v>0.56599999999999995</v>
      </c>
      <c r="G39" s="2">
        <v>47480</v>
      </c>
      <c r="H39" s="2">
        <v>0.54500000000000004</v>
      </c>
    </row>
    <row r="40" spans="2:8" x14ac:dyDescent="0.3">
      <c r="B40" s="3" t="s">
        <v>29</v>
      </c>
      <c r="C40" s="2">
        <v>114701</v>
      </c>
      <c r="D40" s="2">
        <v>0.79</v>
      </c>
      <c r="E40" s="2">
        <v>74578</v>
      </c>
      <c r="F40" s="2">
        <v>0.52800000000000002</v>
      </c>
      <c r="G40" s="2">
        <v>52606</v>
      </c>
      <c r="H40" s="2">
        <v>0.48399999999999999</v>
      </c>
    </row>
    <row r="41" spans="2:8" x14ac:dyDescent="0.3">
      <c r="B41" s="3" t="s">
        <v>30</v>
      </c>
      <c r="C41" s="2">
        <v>126966</v>
      </c>
      <c r="D41" s="2">
        <v>0.79</v>
      </c>
      <c r="E41" s="2">
        <v>79102</v>
      </c>
      <c r="F41" s="2">
        <v>0.499</v>
      </c>
      <c r="G41" s="2">
        <v>55895</v>
      </c>
      <c r="H41" s="2">
        <v>0.45700000000000002</v>
      </c>
    </row>
    <row r="42" spans="2:8" x14ac:dyDescent="0.3">
      <c r="B42" s="3" t="s">
        <v>31</v>
      </c>
      <c r="C42" s="2">
        <v>138738</v>
      </c>
      <c r="D42" s="2">
        <v>0.77600000000000002</v>
      </c>
      <c r="E42" s="2">
        <v>83375</v>
      </c>
      <c r="F42" s="2">
        <v>0.47599999999999998</v>
      </c>
      <c r="G42" s="2">
        <v>60016</v>
      </c>
      <c r="H42" s="2">
        <v>0.436</v>
      </c>
    </row>
    <row r="43" spans="2:8" x14ac:dyDescent="0.3">
      <c r="B43" s="3" t="s">
        <v>20</v>
      </c>
      <c r="C43" s="2">
        <v>150152</v>
      </c>
      <c r="D43" s="2">
        <v>0.76900000000000002</v>
      </c>
      <c r="E43" s="2">
        <v>87700</v>
      </c>
      <c r="F43" s="2">
        <v>0.45600000000000002</v>
      </c>
      <c r="G43" s="2">
        <v>61432</v>
      </c>
      <c r="H43" s="2">
        <v>0.41299999999999998</v>
      </c>
    </row>
    <row r="44" spans="2:8" x14ac:dyDescent="0.3">
      <c r="B44" s="3" t="s">
        <v>32</v>
      </c>
      <c r="C44" s="2">
        <v>161124</v>
      </c>
      <c r="D44" s="2">
        <v>0.76400000000000001</v>
      </c>
      <c r="E44" s="2">
        <v>90903</v>
      </c>
      <c r="F44" s="2">
        <v>0.438</v>
      </c>
      <c r="G44" s="2">
        <v>64789</v>
      </c>
      <c r="H44" s="2">
        <v>0.40400000000000003</v>
      </c>
    </row>
    <row r="45" spans="2:8" x14ac:dyDescent="0.3">
      <c r="B45" s="3" t="s">
        <v>33</v>
      </c>
      <c r="C45" s="2">
        <v>171655</v>
      </c>
      <c r="D45" s="2">
        <v>0.75900000000000001</v>
      </c>
      <c r="E45" s="2">
        <v>94642</v>
      </c>
      <c r="F45" s="2">
        <v>0.42599999999999999</v>
      </c>
      <c r="G45" s="2">
        <v>66456</v>
      </c>
      <c r="H45" s="2">
        <v>0.39200000000000002</v>
      </c>
    </row>
    <row r="46" spans="2:8" x14ac:dyDescent="0.3">
      <c r="B46" s="3" t="s">
        <v>34</v>
      </c>
      <c r="C46" s="2">
        <v>181763</v>
      </c>
      <c r="D46" s="2">
        <v>0.75600000000000001</v>
      </c>
      <c r="E46" s="2">
        <v>98171</v>
      </c>
      <c r="F46" s="2">
        <v>0.41499999999999998</v>
      </c>
      <c r="G46" s="2">
        <v>68985</v>
      </c>
      <c r="H46" s="2">
        <v>0.37</v>
      </c>
    </row>
    <row r="47" spans="2:8" x14ac:dyDescent="0.3">
      <c r="B47" s="3" t="s">
        <v>35</v>
      </c>
      <c r="C47" s="2">
        <v>191498</v>
      </c>
      <c r="D47" s="2">
        <v>0.752</v>
      </c>
      <c r="E47" s="2">
        <v>101502</v>
      </c>
      <c r="F47" s="2">
        <v>0.40500000000000003</v>
      </c>
      <c r="G47" s="2">
        <v>71183</v>
      </c>
      <c r="H47" s="2">
        <v>0.35</v>
      </c>
    </row>
    <row r="48" spans="2:8" x14ac:dyDescent="0.3">
      <c r="B48" s="3" t="s">
        <v>21</v>
      </c>
      <c r="C48" s="2">
        <v>200920</v>
      </c>
      <c r="D48" s="2">
        <v>0.75</v>
      </c>
      <c r="E48" s="2">
        <v>104923</v>
      </c>
      <c r="F48" s="2">
        <v>0.39800000000000002</v>
      </c>
      <c r="G48" s="2">
        <v>72351</v>
      </c>
      <c r="H48" s="2">
        <v>0.34300000000000003</v>
      </c>
    </row>
    <row r="49" spans="2:8" x14ac:dyDescent="0.3">
      <c r="B49" s="3" t="s">
        <v>36</v>
      </c>
      <c r="C49" s="2">
        <v>209662</v>
      </c>
      <c r="D49" s="2">
        <v>0.747</v>
      </c>
      <c r="E49" s="2">
        <v>109267</v>
      </c>
      <c r="F49" s="2">
        <v>0.39200000000000002</v>
      </c>
      <c r="G49" s="2">
        <v>73811</v>
      </c>
      <c r="H49" s="2">
        <v>0.33800000000000002</v>
      </c>
    </row>
    <row r="50" spans="2:8" x14ac:dyDescent="0.3">
      <c r="B50" s="3" t="s">
        <v>37</v>
      </c>
      <c r="C50" s="2">
        <v>218641</v>
      </c>
      <c r="D50" s="2">
        <v>0.745</v>
      </c>
      <c r="E50" s="2">
        <v>111427</v>
      </c>
      <c r="F50" s="2">
        <v>0.38600000000000001</v>
      </c>
      <c r="G50" s="2">
        <v>75432</v>
      </c>
      <c r="H50" s="2">
        <v>0.33400000000000002</v>
      </c>
    </row>
    <row r="51" spans="2:8" x14ac:dyDescent="0.3">
      <c r="B51" s="3" t="s">
        <v>38</v>
      </c>
      <c r="C51" s="2">
        <v>226971</v>
      </c>
      <c r="D51" s="2">
        <v>0.74299999999999999</v>
      </c>
      <c r="E51" s="2">
        <v>114411</v>
      </c>
      <c r="F51" s="2">
        <v>0.38100000000000001</v>
      </c>
      <c r="G51" s="2">
        <v>77654</v>
      </c>
      <c r="H51" s="2">
        <v>0.32500000000000001</v>
      </c>
    </row>
    <row r="52" spans="2:8" x14ac:dyDescent="0.3">
      <c r="B52" s="3" t="s">
        <v>39</v>
      </c>
      <c r="C52" s="2">
        <v>235035</v>
      </c>
      <c r="D52" s="2">
        <v>0.74099999999999999</v>
      </c>
      <c r="E52" s="2">
        <v>118229</v>
      </c>
      <c r="F52" s="2">
        <v>0.376</v>
      </c>
      <c r="G52" s="2">
        <v>79627</v>
      </c>
      <c r="H52" s="2">
        <v>0.32400000000000001</v>
      </c>
    </row>
    <row r="53" spans="2:8" x14ac:dyDescent="0.3">
      <c r="B53" s="7" t="s">
        <v>22</v>
      </c>
      <c r="C53" s="8">
        <v>242799</v>
      </c>
      <c r="D53" s="8">
        <v>0.74</v>
      </c>
      <c r="E53" s="8">
        <v>119400</v>
      </c>
      <c r="F53" s="8">
        <v>0.37</v>
      </c>
      <c r="G53" s="8">
        <v>81549</v>
      </c>
      <c r="H53" s="8">
        <v>0.314</v>
      </c>
    </row>
  </sheetData>
  <mergeCells count="2">
    <mergeCell ref="C7:E7"/>
    <mergeCell ref="C33:H33"/>
  </mergeCells>
  <phoneticPr fontId="2"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Sheet 1</vt:lpstr>
      <vt:lpstr>Sheet 2</vt:lpstr>
      <vt:lpstr>Sheet 3</vt:lpstr>
      <vt:lpstr>Sheet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2024-06-18T17:54:24Z</dcterms:created>
  <dcterms:modified xsi:type="dcterms:W3CDTF">2024-06-18T17:55:02Z</dcterms:modified>
  <cp:category/>
  <cp:contentStatus/>
</cp:coreProperties>
</file>