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jomcewan/Desktop/For deposit/Rat/"/>
    </mc:Choice>
  </mc:AlternateContent>
  <xr:revisionPtr revIDLastSave="0" documentId="13_ncr:1_{E192059F-068E-1A4D-B503-4D286349B12B}" xr6:coauthVersionLast="47" xr6:coauthVersionMax="47" xr10:uidLastSave="{00000000-0000-0000-0000-000000000000}"/>
  <bookViews>
    <workbookView xWindow="0" yWindow="500" windowWidth="25120" windowHeight="11200" activeTab="2" xr2:uid="{00000000-000D-0000-FFFF-FFFF00000000}"/>
  </bookViews>
  <sheets>
    <sheet name="WEEK 6" sheetId="1" r:id="rId1"/>
    <sheet name="WEEK 2" sheetId="2" r:id="rId2"/>
    <sheet name="COMBINED" sheetId="8" r:id="rId3"/>
    <sheet name="workings" sheetId="3" r:id="rId4"/>
    <sheet name="length increase" sheetId="4" r:id="rId5"/>
    <sheet name="weight increase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8" l="1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" i="8"/>
  <c r="F6" i="8"/>
  <c r="F7" i="8"/>
  <c r="F8" i="8"/>
  <c r="F9" i="8"/>
  <c r="F13" i="8"/>
  <c r="F14" i="8"/>
  <c r="F15" i="8"/>
  <c r="F16" i="8"/>
  <c r="F17" i="8"/>
  <c r="F21" i="8"/>
  <c r="F22" i="8"/>
  <c r="F23" i="8"/>
  <c r="F24" i="8"/>
  <c r="F25" i="8"/>
  <c r="F29" i="8"/>
  <c r="F30" i="8"/>
  <c r="F31" i="8"/>
  <c r="F32" i="8"/>
  <c r="F33" i="8"/>
  <c r="F37" i="8"/>
  <c r="F38" i="8"/>
  <c r="F39" i="8"/>
  <c r="F40" i="8"/>
  <c r="F41" i="8"/>
  <c r="F45" i="8"/>
  <c r="F46" i="8"/>
  <c r="F47" i="8"/>
  <c r="F48" i="8"/>
  <c r="F49" i="8"/>
  <c r="F5" i="8"/>
  <c r="F13" i="2"/>
  <c r="F14" i="2"/>
  <c r="F15" i="2"/>
  <c r="F16" i="2"/>
  <c r="F17" i="2"/>
  <c r="F21" i="2"/>
  <c r="F27" i="2" s="1"/>
  <c r="F22" i="2"/>
  <c r="F23" i="2"/>
  <c r="F24" i="2"/>
  <c r="F25" i="2"/>
  <c r="F29" i="2"/>
  <c r="F30" i="2"/>
  <c r="F31" i="2"/>
  <c r="F35" i="2" s="1"/>
  <c r="F32" i="2"/>
  <c r="F33" i="2"/>
  <c r="F37" i="2"/>
  <c r="F43" i="2" s="1"/>
  <c r="F38" i="2"/>
  <c r="F39" i="2"/>
  <c r="F40" i="2"/>
  <c r="F41" i="2"/>
  <c r="F45" i="2"/>
  <c r="F51" i="2" s="1"/>
  <c r="F46" i="2"/>
  <c r="F47" i="2"/>
  <c r="F48" i="2"/>
  <c r="F49" i="2"/>
  <c r="F6" i="2"/>
  <c r="F7" i="2"/>
  <c r="F8" i="2"/>
  <c r="F9" i="2"/>
  <c r="F5" i="2"/>
  <c r="F11" i="2" s="1"/>
  <c r="F34" i="2" l="1"/>
  <c r="F18" i="2"/>
  <c r="F19" i="2"/>
  <c r="F50" i="2"/>
  <c r="F10" i="2"/>
  <c r="F26" i="2"/>
  <c r="F42" i="2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5" i="5"/>
  <c r="C38" i="5"/>
  <c r="C37" i="5"/>
  <c r="B38" i="5"/>
  <c r="B37" i="5"/>
  <c r="C36" i="5"/>
  <c r="B36" i="5"/>
  <c r="H32" i="4"/>
  <c r="H30" i="4"/>
  <c r="H29" i="4"/>
  <c r="H28" i="4"/>
  <c r="B32" i="4"/>
  <c r="B30" i="4"/>
  <c r="B29" i="4"/>
  <c r="K29" i="4" s="1"/>
  <c r="B28" i="4"/>
  <c r="H29" i="3"/>
  <c r="H6" i="3"/>
  <c r="H7" i="3"/>
  <c r="H8" i="3"/>
  <c r="H9" i="3"/>
  <c r="H13" i="3"/>
  <c r="H14" i="3"/>
  <c r="H15" i="3"/>
  <c r="H16" i="3"/>
  <c r="H17" i="3"/>
  <c r="H21" i="3"/>
  <c r="H22" i="3"/>
  <c r="H23" i="3"/>
  <c r="H24" i="3"/>
  <c r="H25" i="3"/>
  <c r="H30" i="3"/>
  <c r="H31" i="3"/>
  <c r="H32" i="3"/>
  <c r="H33" i="3"/>
  <c r="H37" i="3"/>
  <c r="H38" i="3"/>
  <c r="H39" i="3"/>
  <c r="H40" i="3"/>
  <c r="H41" i="3"/>
  <c r="H45" i="3"/>
  <c r="H46" i="3"/>
  <c r="H47" i="3"/>
  <c r="H48" i="3"/>
  <c r="H49" i="3"/>
  <c r="H5" i="3"/>
  <c r="E6" i="3"/>
  <c r="E7" i="3"/>
  <c r="E8" i="3"/>
  <c r="E9" i="3"/>
  <c r="E13" i="3"/>
  <c r="E14" i="3"/>
  <c r="E15" i="3"/>
  <c r="E16" i="3"/>
  <c r="E17" i="3"/>
  <c r="E21" i="3"/>
  <c r="E22" i="3"/>
  <c r="E23" i="3"/>
  <c r="E24" i="3"/>
  <c r="E25" i="3"/>
  <c r="E29" i="3"/>
  <c r="E30" i="3"/>
  <c r="E31" i="3"/>
  <c r="E32" i="3"/>
  <c r="E33" i="3"/>
  <c r="E37" i="3"/>
  <c r="E38" i="3"/>
  <c r="E39" i="3"/>
  <c r="E40" i="3"/>
  <c r="E41" i="3"/>
  <c r="E45" i="3"/>
  <c r="E46" i="3"/>
  <c r="E47" i="3"/>
  <c r="E48" i="3"/>
  <c r="E49" i="3"/>
  <c r="E5" i="3"/>
  <c r="D37" i="5" l="1"/>
  <c r="D38" i="5"/>
  <c r="D36" i="5"/>
  <c r="G51" i="2"/>
  <c r="G50" i="2"/>
  <c r="G43" i="2"/>
  <c r="G42" i="2"/>
  <c r="G35" i="2"/>
  <c r="G34" i="2"/>
  <c r="G27" i="2"/>
  <c r="G26" i="2"/>
  <c r="G19" i="2"/>
  <c r="G18" i="2"/>
  <c r="G11" i="2"/>
  <c r="G10" i="2"/>
  <c r="F13" i="1"/>
  <c r="F14" i="1"/>
  <c r="F15" i="1"/>
  <c r="F16" i="1"/>
  <c r="F17" i="1"/>
  <c r="F21" i="1"/>
  <c r="F22" i="1"/>
  <c r="F23" i="1"/>
  <c r="F24" i="1"/>
  <c r="F25" i="1"/>
  <c r="F29" i="1"/>
  <c r="F30" i="1"/>
  <c r="F31" i="1"/>
  <c r="F32" i="1"/>
  <c r="F33" i="1"/>
  <c r="F37" i="1"/>
  <c r="F38" i="1"/>
  <c r="F39" i="1"/>
  <c r="F40" i="1"/>
  <c r="F41" i="1"/>
  <c r="F45" i="1"/>
  <c r="F46" i="1"/>
  <c r="F47" i="1"/>
  <c r="F48" i="1"/>
  <c r="F49" i="1"/>
  <c r="F6" i="1"/>
  <c r="F7" i="1"/>
  <c r="F8" i="1"/>
  <c r="F9" i="1"/>
  <c r="F5" i="1"/>
  <c r="F51" i="1" l="1"/>
  <c r="F19" i="1"/>
  <c r="F11" i="1"/>
  <c r="F43" i="1"/>
  <c r="F35" i="1"/>
  <c r="F27" i="1"/>
  <c r="F42" i="1"/>
  <c r="F10" i="1"/>
  <c r="F26" i="1"/>
  <c r="F18" i="1"/>
  <c r="F34" i="1"/>
  <c r="F50" i="1"/>
</calcChain>
</file>

<file path=xl/sharedStrings.xml><?xml version="1.0" encoding="utf-8"?>
<sst xmlns="http://schemas.openxmlformats.org/spreadsheetml/2006/main" count="453" uniqueCount="72">
  <si>
    <t>Rat</t>
  </si>
  <si>
    <t>5 BMP2 LAP</t>
  </si>
  <si>
    <t>Treatment</t>
  </si>
  <si>
    <t>Spinal level</t>
  </si>
  <si>
    <t>0.05 BMP2 LAP</t>
  </si>
  <si>
    <t>0.05 BMP2 ACS</t>
  </si>
  <si>
    <t>0.5 BMP2 LAP</t>
  </si>
  <si>
    <t>0.5 BMP2 ACS</t>
  </si>
  <si>
    <t>5 BMP2 ACS</t>
  </si>
  <si>
    <t>Bone volume RIGHT</t>
  </si>
  <si>
    <t>Bone volume LEFT</t>
  </si>
  <si>
    <t>TOTAL BV</t>
  </si>
  <si>
    <t>cage A none</t>
  </si>
  <si>
    <t>cage A right</t>
  </si>
  <si>
    <t>cage B none</t>
  </si>
  <si>
    <t>cage B left</t>
  </si>
  <si>
    <t>cage C none</t>
  </si>
  <si>
    <t>cage C both</t>
  </si>
  <si>
    <t>cage D none</t>
  </si>
  <si>
    <t>cage D right</t>
  </si>
  <si>
    <t>cage E none</t>
  </si>
  <si>
    <t>cage E left</t>
  </si>
  <si>
    <t>cage F none</t>
  </si>
  <si>
    <t>cage F both</t>
  </si>
  <si>
    <t>cage G right</t>
  </si>
  <si>
    <t>cage G 2 right</t>
  </si>
  <si>
    <t>cage H none</t>
  </si>
  <si>
    <t>cage H left</t>
  </si>
  <si>
    <t>cage I none</t>
  </si>
  <si>
    <t>cage I both</t>
  </si>
  <si>
    <t>cage J none</t>
  </si>
  <si>
    <t>cage J right</t>
  </si>
  <si>
    <t>cage K none</t>
  </si>
  <si>
    <t>cage K left</t>
  </si>
  <si>
    <t>cage L none</t>
  </si>
  <si>
    <t>cage L both</t>
  </si>
  <si>
    <t>cage M none</t>
  </si>
  <si>
    <t>cage M right</t>
  </si>
  <si>
    <t>cage N none</t>
  </si>
  <si>
    <t>cage N left</t>
  </si>
  <si>
    <t>cage O none</t>
  </si>
  <si>
    <t>cage O both</t>
  </si>
  <si>
    <t>L4-5</t>
  </si>
  <si>
    <t>L5-6</t>
  </si>
  <si>
    <t>S1-L6</t>
  </si>
  <si>
    <t>L3-4</t>
  </si>
  <si>
    <t>mean</t>
  </si>
  <si>
    <t>standard dev</t>
  </si>
  <si>
    <r>
      <t xml:space="preserve">RAT PLF fusion mass data </t>
    </r>
    <r>
      <rPr>
        <b/>
        <sz val="11"/>
        <color theme="1"/>
        <rFont val="Calibri"/>
        <family val="2"/>
        <scheme val="minor"/>
      </rPr>
      <t>WEEK 6</t>
    </r>
    <r>
      <rPr>
        <sz val="11"/>
        <color theme="1"/>
        <rFont val="Calibri"/>
        <family val="2"/>
        <scheme val="minor"/>
      </rPr>
      <t xml:space="preserve"> - threshold 167-255</t>
    </r>
  </si>
  <si>
    <t>Body weight</t>
  </si>
  <si>
    <r>
      <t xml:space="preserve">RAT PLF fusion mass data </t>
    </r>
    <r>
      <rPr>
        <b/>
        <sz val="11"/>
        <color theme="1"/>
        <rFont val="Calibri"/>
        <family val="2"/>
        <scheme val="minor"/>
      </rPr>
      <t>WEEK 2</t>
    </r>
    <r>
      <rPr>
        <sz val="11"/>
        <color theme="1"/>
        <rFont val="Calibri"/>
        <family val="2"/>
        <scheme val="minor"/>
      </rPr>
      <t xml:space="preserve"> - threshold 167-255</t>
    </r>
  </si>
  <si>
    <t>Cranial vertebral length</t>
  </si>
  <si>
    <t>Caudal vertebral length</t>
  </si>
  <si>
    <t>WEEK 2</t>
  </si>
  <si>
    <t>WEEK 6</t>
  </si>
  <si>
    <t>MEDIAN</t>
  </si>
  <si>
    <t>MEAN</t>
  </si>
  <si>
    <t>MODE</t>
  </si>
  <si>
    <t>STAND DEV</t>
  </si>
  <si>
    <t>RANGE</t>
  </si>
  <si>
    <t>CAUDAL VERTEBRAE - excluding values from distorted/split scans</t>
  </si>
  <si>
    <t>CRANIAL VERTEBRAE - excluding values from distorted/split scans</t>
  </si>
  <si>
    <t>?????</t>
  </si>
  <si>
    <t>so growth over 6 weeks</t>
  </si>
  <si>
    <t>week 2</t>
  </si>
  <si>
    <t xml:space="preserve">week 6 </t>
  </si>
  <si>
    <t>STAND DEVI</t>
  </si>
  <si>
    <t>TOTAL BV - TP anatomy</t>
  </si>
  <si>
    <t>TOTAL BV - week 6</t>
  </si>
  <si>
    <t>new bone volume</t>
  </si>
  <si>
    <t>new bone right</t>
  </si>
  <si>
    <t>new bone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</si>
</sst>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lef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0" fillId="7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opLeftCell="B1" workbookViewId="0">
      <selection activeCell="D1" sqref="D1:E1048576"/>
    </sheetView>
  </sheetViews>
  <sheetFormatPr baseColWidth="10" defaultColWidth="8.83203125" defaultRowHeight="15" x14ac:dyDescent="0.2"/>
  <cols>
    <col min="1" max="1" width="34.33203125" customWidth="1"/>
    <col min="2" max="2" width="16.1640625" customWidth="1"/>
    <col min="3" max="3" width="16" customWidth="1"/>
    <col min="6" max="6" width="18.33203125" customWidth="1"/>
    <col min="8" max="8" width="21.5" customWidth="1"/>
    <col min="9" max="9" width="22.83203125" customWidth="1"/>
  </cols>
  <sheetData>
    <row r="1" spans="1:9" s="6" customFormat="1" x14ac:dyDescent="0.2">
      <c r="A1" s="6" t="s">
        <v>48</v>
      </c>
    </row>
    <row r="3" spans="1:9" x14ac:dyDescent="0.2">
      <c r="A3" s="5" t="s">
        <v>2</v>
      </c>
      <c r="B3" s="5" t="s">
        <v>0</v>
      </c>
      <c r="C3" s="5" t="s">
        <v>3</v>
      </c>
      <c r="F3" s="5" t="s">
        <v>11</v>
      </c>
      <c r="H3" s="5" t="s">
        <v>51</v>
      </c>
      <c r="I3" s="5" t="s">
        <v>52</v>
      </c>
    </row>
    <row r="5" spans="1:9" x14ac:dyDescent="0.2">
      <c r="A5" s="7" t="s">
        <v>4</v>
      </c>
      <c r="B5" t="s">
        <v>12</v>
      </c>
      <c r="C5" s="1" t="s">
        <v>42</v>
      </c>
      <c r="F5">
        <f>SUM(COMBINED!H5:I5)</f>
        <v>48.827210000000001</v>
      </c>
      <c r="H5">
        <v>7.9</v>
      </c>
      <c r="I5">
        <v>7.8</v>
      </c>
    </row>
    <row r="6" spans="1:9" x14ac:dyDescent="0.2">
      <c r="A6" s="7" t="s">
        <v>4</v>
      </c>
      <c r="B6" s="1" t="s">
        <v>14</v>
      </c>
      <c r="C6" t="s">
        <v>43</v>
      </c>
      <c r="F6">
        <f>SUM(COMBINED!H6:I6)</f>
        <v>45.530439999999999</v>
      </c>
      <c r="H6">
        <v>6.5</v>
      </c>
      <c r="I6">
        <v>8.1999999999999993</v>
      </c>
    </row>
    <row r="7" spans="1:9" x14ac:dyDescent="0.2">
      <c r="A7" s="7" t="s">
        <v>4</v>
      </c>
      <c r="B7" s="1" t="s">
        <v>16</v>
      </c>
      <c r="C7" t="s">
        <v>43</v>
      </c>
      <c r="F7">
        <f>SUM(COMBINED!H7:I7)</f>
        <v>50.59675</v>
      </c>
      <c r="H7">
        <v>6.9</v>
      </c>
      <c r="I7">
        <v>7.7</v>
      </c>
    </row>
    <row r="8" spans="1:9" x14ac:dyDescent="0.2">
      <c r="A8" s="7" t="s">
        <v>4</v>
      </c>
      <c r="B8" s="1" t="s">
        <v>30</v>
      </c>
      <c r="C8" t="s">
        <v>42</v>
      </c>
      <c r="F8">
        <f>SUM(COMBINED!H8:I8)</f>
        <v>52.828420000000001</v>
      </c>
      <c r="H8">
        <v>7.8</v>
      </c>
      <c r="I8">
        <v>7.7</v>
      </c>
    </row>
    <row r="9" spans="1:9" x14ac:dyDescent="0.2">
      <c r="A9" s="7" t="s">
        <v>4</v>
      </c>
      <c r="B9" s="1" t="s">
        <v>32</v>
      </c>
      <c r="C9" t="s">
        <v>43</v>
      </c>
      <c r="F9">
        <f>SUM(COMBINED!H9:I9)</f>
        <v>56.693190000000001</v>
      </c>
      <c r="H9">
        <v>8</v>
      </c>
      <c r="I9">
        <v>7.9</v>
      </c>
    </row>
    <row r="10" spans="1:9" x14ac:dyDescent="0.2">
      <c r="A10" s="3" t="s">
        <v>46</v>
      </c>
      <c r="B10" s="4"/>
      <c r="C10" s="3"/>
      <c r="F10" s="3">
        <f>AVERAGE(F5:F9)</f>
        <v>50.895202000000005</v>
      </c>
    </row>
    <row r="11" spans="1:9" x14ac:dyDescent="0.2">
      <c r="A11" s="3" t="s">
        <v>47</v>
      </c>
      <c r="B11" s="3"/>
      <c r="C11" s="3"/>
      <c r="F11" s="3">
        <f>STDEVA(F5:F9)</f>
        <v>4.198223806226868</v>
      </c>
    </row>
    <row r="13" spans="1:9" x14ac:dyDescent="0.2">
      <c r="A13" s="7" t="s">
        <v>5</v>
      </c>
      <c r="B13" s="1" t="s">
        <v>13</v>
      </c>
      <c r="C13" t="s">
        <v>42</v>
      </c>
      <c r="F13">
        <f>SUM(COMBINED!H13:I13)</f>
        <v>45.019629999999999</v>
      </c>
      <c r="H13">
        <v>8.1</v>
      </c>
      <c r="I13">
        <v>7.6</v>
      </c>
    </row>
    <row r="14" spans="1:9" x14ac:dyDescent="0.2">
      <c r="A14" s="7" t="s">
        <v>5</v>
      </c>
      <c r="B14" s="1" t="s">
        <v>15</v>
      </c>
      <c r="C14" t="s">
        <v>44</v>
      </c>
      <c r="F14">
        <f>SUM(COMBINED!H14:I14)</f>
        <v>27.296109999999999</v>
      </c>
      <c r="H14">
        <v>8.1999999999999993</v>
      </c>
      <c r="I14">
        <v>7.9</v>
      </c>
    </row>
    <row r="15" spans="1:9" x14ac:dyDescent="0.2">
      <c r="A15" s="7" t="s">
        <v>5</v>
      </c>
      <c r="B15" s="1" t="s">
        <v>17</v>
      </c>
      <c r="C15" t="s">
        <v>42</v>
      </c>
      <c r="F15">
        <f>SUM(COMBINED!H15:I15)</f>
        <v>50.280680000000004</v>
      </c>
      <c r="H15">
        <v>8.6999999999999993</v>
      </c>
      <c r="I15">
        <v>8</v>
      </c>
    </row>
    <row r="16" spans="1:9" x14ac:dyDescent="0.2">
      <c r="A16" s="7" t="s">
        <v>5</v>
      </c>
      <c r="B16" s="1" t="s">
        <v>31</v>
      </c>
      <c r="C16" t="s">
        <v>42</v>
      </c>
      <c r="F16">
        <f>SUM(COMBINED!H16:I16)</f>
        <v>62.262839999999997</v>
      </c>
      <c r="H16">
        <v>8.3000000000000007</v>
      </c>
      <c r="I16">
        <v>8.1999999999999993</v>
      </c>
    </row>
    <row r="17" spans="1:9" x14ac:dyDescent="0.2">
      <c r="A17" s="7" t="s">
        <v>5</v>
      </c>
      <c r="B17" s="1" t="s">
        <v>33</v>
      </c>
      <c r="C17" t="s">
        <v>42</v>
      </c>
      <c r="F17">
        <f>SUM(COMBINED!H17:I17)</f>
        <v>53.036529999999999</v>
      </c>
      <c r="H17">
        <v>8.4</v>
      </c>
      <c r="I17">
        <v>7.2</v>
      </c>
    </row>
    <row r="18" spans="1:9" x14ac:dyDescent="0.2">
      <c r="A18" s="3" t="s">
        <v>46</v>
      </c>
      <c r="B18" s="4"/>
      <c r="C18" s="3"/>
      <c r="F18" s="3">
        <f>AVERAGE(F13:F17)</f>
        <v>47.579158</v>
      </c>
    </row>
    <row r="19" spans="1:9" x14ac:dyDescent="0.2">
      <c r="A19" s="3" t="s">
        <v>47</v>
      </c>
      <c r="B19" s="3"/>
      <c r="C19" s="3"/>
      <c r="F19" s="3">
        <f>STDEVA(F13:F17)</f>
        <v>12.948405954914668</v>
      </c>
    </row>
    <row r="21" spans="1:9" x14ac:dyDescent="0.2">
      <c r="A21" s="7" t="s">
        <v>6</v>
      </c>
      <c r="B21" s="1" t="s">
        <v>18</v>
      </c>
      <c r="C21" t="s">
        <v>42</v>
      </c>
      <c r="F21">
        <f>SUM(COMBINED!H21:I21)</f>
        <v>39.896270000000001</v>
      </c>
      <c r="H21">
        <v>7.9</v>
      </c>
      <c r="I21">
        <v>8.1999999999999993</v>
      </c>
    </row>
    <row r="22" spans="1:9" x14ac:dyDescent="0.2">
      <c r="A22" s="7" t="s">
        <v>6</v>
      </c>
      <c r="B22" s="1" t="s">
        <v>20</v>
      </c>
      <c r="C22" t="s">
        <v>42</v>
      </c>
      <c r="F22">
        <f>SUM(COMBINED!H22:I22)</f>
        <v>66.536720000000003</v>
      </c>
      <c r="H22">
        <v>8.1999999999999993</v>
      </c>
      <c r="I22">
        <v>8.1999999999999993</v>
      </c>
    </row>
    <row r="23" spans="1:9" x14ac:dyDescent="0.2">
      <c r="A23" s="7" t="s">
        <v>6</v>
      </c>
      <c r="B23" s="1" t="s">
        <v>22</v>
      </c>
      <c r="C23" t="s">
        <v>43</v>
      </c>
      <c r="F23">
        <f>SUM(COMBINED!H23:I23)</f>
        <v>56.551929999999999</v>
      </c>
      <c r="H23">
        <v>8</v>
      </c>
      <c r="I23">
        <v>7.5</v>
      </c>
    </row>
    <row r="24" spans="1:9" x14ac:dyDescent="0.2">
      <c r="A24" s="7" t="s">
        <v>6</v>
      </c>
      <c r="B24" s="1" t="s">
        <v>34</v>
      </c>
      <c r="C24" t="s">
        <v>43</v>
      </c>
      <c r="F24">
        <f>SUM(COMBINED!H24:I24)</f>
        <v>63.973929999999996</v>
      </c>
      <c r="H24">
        <v>7.3</v>
      </c>
      <c r="I24">
        <v>7.7</v>
      </c>
    </row>
    <row r="25" spans="1:9" x14ac:dyDescent="0.2">
      <c r="A25" s="7" t="s">
        <v>6</v>
      </c>
      <c r="B25" s="1" t="s">
        <v>36</v>
      </c>
      <c r="C25" t="s">
        <v>43</v>
      </c>
      <c r="F25">
        <f>SUM(COMBINED!H25:I25)</f>
        <v>67.803969999999993</v>
      </c>
      <c r="H25">
        <v>8.6</v>
      </c>
      <c r="I25">
        <v>8.1999999999999993</v>
      </c>
    </row>
    <row r="26" spans="1:9" x14ac:dyDescent="0.2">
      <c r="A26" s="3" t="s">
        <v>46</v>
      </c>
      <c r="B26" s="4"/>
      <c r="C26" s="3"/>
      <c r="F26" s="3">
        <f>AVERAGE(F21:F25)</f>
        <v>58.952563999999995</v>
      </c>
    </row>
    <row r="27" spans="1:9" x14ac:dyDescent="0.2">
      <c r="A27" s="3" t="s">
        <v>47</v>
      </c>
      <c r="B27" s="3"/>
      <c r="C27" s="3"/>
      <c r="F27" s="3">
        <f>STDEVA(F21:F25)</f>
        <v>11.510715784992698</v>
      </c>
    </row>
    <row r="29" spans="1:9" x14ac:dyDescent="0.2">
      <c r="A29" s="7" t="s">
        <v>7</v>
      </c>
      <c r="B29" s="1" t="s">
        <v>19</v>
      </c>
      <c r="C29" t="s">
        <v>42</v>
      </c>
      <c r="F29">
        <f>SUM(COMBINED!H29:I29)</f>
        <v>46.705169999999995</v>
      </c>
      <c r="H29">
        <v>8.1999999999999993</v>
      </c>
      <c r="I29">
        <v>7.8</v>
      </c>
    </row>
    <row r="30" spans="1:9" x14ac:dyDescent="0.2">
      <c r="A30" s="7" t="s">
        <v>7</v>
      </c>
      <c r="B30" s="1" t="s">
        <v>21</v>
      </c>
      <c r="C30" t="s">
        <v>43</v>
      </c>
      <c r="F30">
        <f>SUM(COMBINED!H30:I30)</f>
        <v>51.40204</v>
      </c>
      <c r="H30">
        <v>7.6</v>
      </c>
      <c r="I30">
        <v>7.7</v>
      </c>
    </row>
    <row r="31" spans="1:9" x14ac:dyDescent="0.2">
      <c r="A31" s="7" t="s">
        <v>7</v>
      </c>
      <c r="B31" s="1" t="s">
        <v>23</v>
      </c>
      <c r="C31" t="s">
        <v>45</v>
      </c>
      <c r="F31">
        <f>SUM(COMBINED!H31:I31)</f>
        <v>36.243819999999999</v>
      </c>
      <c r="H31">
        <v>8.4</v>
      </c>
      <c r="I31">
        <v>8.6</v>
      </c>
    </row>
    <row r="32" spans="1:9" x14ac:dyDescent="0.2">
      <c r="A32" s="7" t="s">
        <v>7</v>
      </c>
      <c r="B32" s="1" t="s">
        <v>35</v>
      </c>
      <c r="C32" t="s">
        <v>42</v>
      </c>
      <c r="F32">
        <f>SUM(COMBINED!H32:I32)</f>
        <v>40.39199</v>
      </c>
      <c r="H32">
        <v>7.9</v>
      </c>
      <c r="I32">
        <v>8</v>
      </c>
    </row>
    <row r="33" spans="1:9" x14ac:dyDescent="0.2">
      <c r="A33" s="7" t="s">
        <v>7</v>
      </c>
      <c r="B33" s="1" t="s">
        <v>37</v>
      </c>
      <c r="C33" t="s">
        <v>42</v>
      </c>
      <c r="F33">
        <f>SUM(COMBINED!H33:I33)</f>
        <v>52.308979999999998</v>
      </c>
      <c r="H33">
        <v>7.9</v>
      </c>
      <c r="I33">
        <v>7.7</v>
      </c>
    </row>
    <row r="34" spans="1:9" x14ac:dyDescent="0.2">
      <c r="A34" s="3" t="s">
        <v>46</v>
      </c>
      <c r="B34" s="4"/>
      <c r="C34" s="3"/>
      <c r="F34" s="3">
        <f>AVERAGE(F29:F33)</f>
        <v>45.410399999999996</v>
      </c>
    </row>
    <row r="35" spans="1:9" x14ac:dyDescent="0.2">
      <c r="A35" s="3" t="s">
        <v>47</v>
      </c>
      <c r="B35" s="3"/>
      <c r="C35" s="3"/>
      <c r="F35" s="3">
        <f>STDEVA(F29:F33)</f>
        <v>6.9709614308824728</v>
      </c>
    </row>
    <row r="37" spans="1:9" x14ac:dyDescent="0.2">
      <c r="A37" s="7" t="s">
        <v>1</v>
      </c>
      <c r="B37" s="1" t="s">
        <v>25</v>
      </c>
      <c r="C37" t="s">
        <v>42</v>
      </c>
      <c r="F37">
        <f>SUM(COMBINED!H37:I37)</f>
        <v>67.698449999999994</v>
      </c>
      <c r="H37">
        <v>8.5</v>
      </c>
      <c r="I37">
        <v>7.4</v>
      </c>
    </row>
    <row r="38" spans="1:9" x14ac:dyDescent="0.2">
      <c r="A38" s="7" t="s">
        <v>1</v>
      </c>
      <c r="B38" s="1" t="s">
        <v>26</v>
      </c>
      <c r="C38" t="s">
        <v>43</v>
      </c>
      <c r="F38">
        <f>SUM(COMBINED!H38:I38)</f>
        <v>59.651310000000002</v>
      </c>
      <c r="H38">
        <v>8.1999999999999993</v>
      </c>
      <c r="I38">
        <v>8.1999999999999993</v>
      </c>
    </row>
    <row r="39" spans="1:9" x14ac:dyDescent="0.2">
      <c r="A39" s="7" t="s">
        <v>1</v>
      </c>
      <c r="B39" s="1" t="s">
        <v>28</v>
      </c>
      <c r="C39" t="s">
        <v>43</v>
      </c>
      <c r="F39">
        <f>SUM(COMBINED!H39:I39)</f>
        <v>70.077889999999996</v>
      </c>
      <c r="H39">
        <v>6.4</v>
      </c>
      <c r="I39">
        <v>8.6999999999999993</v>
      </c>
    </row>
    <row r="40" spans="1:9" x14ac:dyDescent="0.2">
      <c r="A40" s="7" t="s">
        <v>1</v>
      </c>
      <c r="B40" s="1" t="s">
        <v>38</v>
      </c>
      <c r="C40" t="s">
        <v>42</v>
      </c>
      <c r="F40">
        <f>SUM(COMBINED!H40:I40)</f>
        <v>51.650499999999994</v>
      </c>
      <c r="H40">
        <v>8</v>
      </c>
      <c r="I40">
        <v>8</v>
      </c>
    </row>
    <row r="41" spans="1:9" x14ac:dyDescent="0.2">
      <c r="A41" s="7" t="s">
        <v>1</v>
      </c>
      <c r="B41" s="1" t="s">
        <v>40</v>
      </c>
      <c r="C41" t="s">
        <v>42</v>
      </c>
      <c r="F41">
        <f>SUM(COMBINED!H41:I41)</f>
        <v>67.114249999999998</v>
      </c>
      <c r="H41">
        <v>8.1999999999999993</v>
      </c>
      <c r="I41">
        <v>8.1999999999999993</v>
      </c>
    </row>
    <row r="42" spans="1:9" x14ac:dyDescent="0.2">
      <c r="A42" s="3" t="s">
        <v>46</v>
      </c>
      <c r="B42" s="4"/>
      <c r="C42" s="3"/>
      <c r="F42" s="3">
        <f>AVERAGE(F37:F41)</f>
        <v>63.238480000000003</v>
      </c>
    </row>
    <row r="43" spans="1:9" x14ac:dyDescent="0.2">
      <c r="A43" s="3" t="s">
        <v>47</v>
      </c>
      <c r="B43" s="3"/>
      <c r="C43" s="3"/>
      <c r="F43" s="3">
        <f>STDEVA(F37:F41)</f>
        <v>7.5637213680039155</v>
      </c>
    </row>
    <row r="45" spans="1:9" x14ac:dyDescent="0.2">
      <c r="A45" s="7" t="s">
        <v>8</v>
      </c>
      <c r="B45" s="1" t="s">
        <v>24</v>
      </c>
      <c r="C45" t="s">
        <v>43</v>
      </c>
      <c r="F45">
        <f>SUM(COMBINED!H45:I45)</f>
        <v>55.531440000000003</v>
      </c>
      <c r="H45">
        <v>7.9</v>
      </c>
      <c r="I45">
        <v>6.4</v>
      </c>
    </row>
    <row r="46" spans="1:9" x14ac:dyDescent="0.2">
      <c r="A46" s="7" t="s">
        <v>8</v>
      </c>
      <c r="B46" s="1" t="s">
        <v>27</v>
      </c>
      <c r="C46" t="s">
        <v>42</v>
      </c>
      <c r="F46">
        <f>SUM(COMBINED!H46:I46)</f>
        <v>49.630679999999998</v>
      </c>
      <c r="H46">
        <v>8.3000000000000007</v>
      </c>
      <c r="I46">
        <v>8.1999999999999993</v>
      </c>
    </row>
    <row r="47" spans="1:9" x14ac:dyDescent="0.2">
      <c r="A47" s="7" t="s">
        <v>8</v>
      </c>
      <c r="B47" s="1" t="s">
        <v>29</v>
      </c>
      <c r="C47" t="s">
        <v>43</v>
      </c>
      <c r="F47">
        <f>SUM(COMBINED!H47:I47)</f>
        <v>39.522680000000001</v>
      </c>
      <c r="H47">
        <v>7.9</v>
      </c>
      <c r="I47">
        <v>8</v>
      </c>
    </row>
    <row r="48" spans="1:9" x14ac:dyDescent="0.2">
      <c r="A48" s="7" t="s">
        <v>8</v>
      </c>
      <c r="B48" s="1" t="s">
        <v>39</v>
      </c>
      <c r="C48" t="s">
        <v>42</v>
      </c>
      <c r="F48">
        <f>SUM(COMBINED!H48:I48)</f>
        <v>59.675229999999999</v>
      </c>
      <c r="H48">
        <v>8.1999999999999993</v>
      </c>
      <c r="I48">
        <v>8</v>
      </c>
    </row>
    <row r="49" spans="1:9" x14ac:dyDescent="0.2">
      <c r="A49" s="7" t="s">
        <v>8</v>
      </c>
      <c r="B49" s="1" t="s">
        <v>41</v>
      </c>
      <c r="C49" t="s">
        <v>42</v>
      </c>
      <c r="F49">
        <f>SUM(COMBINED!H49:I49)</f>
        <v>65.164469999999994</v>
      </c>
      <c r="H49">
        <v>7.9</v>
      </c>
      <c r="I49">
        <v>8</v>
      </c>
    </row>
    <row r="50" spans="1:9" x14ac:dyDescent="0.2">
      <c r="A50" s="3" t="s">
        <v>46</v>
      </c>
      <c r="B50" s="3"/>
      <c r="C50" s="3"/>
      <c r="F50" s="3">
        <f>AVERAGE(F45:F49)</f>
        <v>53.904899999999998</v>
      </c>
    </row>
    <row r="51" spans="1:9" x14ac:dyDescent="0.2">
      <c r="A51" s="3" t="s">
        <v>47</v>
      </c>
      <c r="B51" s="3"/>
      <c r="C51" s="3"/>
      <c r="F51" s="3">
        <f>STDEVA(F45:F49)</f>
        <v>9.8467947323253373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workbookViewId="0">
      <selection activeCell="D1" sqref="D1:E1048576"/>
    </sheetView>
  </sheetViews>
  <sheetFormatPr baseColWidth="10" defaultColWidth="8.83203125" defaultRowHeight="15" x14ac:dyDescent="0.2"/>
  <cols>
    <col min="1" max="1" width="28" customWidth="1"/>
    <col min="2" max="2" width="17.83203125" customWidth="1"/>
    <col min="3" max="3" width="11.83203125" customWidth="1"/>
    <col min="6" max="6" width="15" customWidth="1"/>
    <col min="7" max="7" width="13.6640625" customWidth="1"/>
    <col min="8" max="8" width="24.5" customWidth="1"/>
    <col min="9" max="9" width="23" customWidth="1"/>
  </cols>
  <sheetData>
    <row r="1" spans="1:9" s="6" customFormat="1" x14ac:dyDescent="0.2">
      <c r="A1" s="6" t="s">
        <v>50</v>
      </c>
    </row>
    <row r="3" spans="1:9" x14ac:dyDescent="0.2">
      <c r="A3" s="5" t="s">
        <v>2</v>
      </c>
      <c r="B3" s="5" t="s">
        <v>0</v>
      </c>
      <c r="C3" s="5" t="s">
        <v>3</v>
      </c>
      <c r="F3" s="5" t="s">
        <v>11</v>
      </c>
      <c r="G3" s="5" t="s">
        <v>49</v>
      </c>
      <c r="H3" s="5" t="s">
        <v>51</v>
      </c>
      <c r="I3" s="5" t="s">
        <v>52</v>
      </c>
    </row>
    <row r="5" spans="1:9" x14ac:dyDescent="0.2">
      <c r="A5" s="7" t="s">
        <v>4</v>
      </c>
      <c r="B5" t="s">
        <v>12</v>
      </c>
      <c r="C5" s="1" t="s">
        <v>42</v>
      </c>
      <c r="F5">
        <f>SUM(COMBINED!J5:K5)</f>
        <v>42.224809999999998</v>
      </c>
      <c r="G5">
        <v>495</v>
      </c>
      <c r="H5">
        <v>7.7</v>
      </c>
      <c r="I5">
        <v>8.1999999999999993</v>
      </c>
    </row>
    <row r="6" spans="1:9" x14ac:dyDescent="0.2">
      <c r="A6" s="7" t="s">
        <v>4</v>
      </c>
      <c r="B6" s="1" t="s">
        <v>14</v>
      </c>
      <c r="C6" t="s">
        <v>43</v>
      </c>
      <c r="F6">
        <f>SUM(COMBINED!J6:K6)</f>
        <v>26.578789999999998</v>
      </c>
      <c r="G6">
        <v>438</v>
      </c>
      <c r="H6">
        <v>5.6</v>
      </c>
      <c r="I6">
        <v>7.6</v>
      </c>
    </row>
    <row r="7" spans="1:9" x14ac:dyDescent="0.2">
      <c r="A7" s="7" t="s">
        <v>4</v>
      </c>
      <c r="B7" s="1" t="s">
        <v>16</v>
      </c>
      <c r="C7" t="s">
        <v>43</v>
      </c>
      <c r="F7">
        <f>SUM(COMBINED!J7:K7)</f>
        <v>33.639859999999999</v>
      </c>
      <c r="G7">
        <v>478</v>
      </c>
      <c r="H7">
        <v>7.9</v>
      </c>
      <c r="I7">
        <v>7.2</v>
      </c>
    </row>
    <row r="8" spans="1:9" x14ac:dyDescent="0.2">
      <c r="A8" s="7" t="s">
        <v>4</v>
      </c>
      <c r="B8" s="1" t="s">
        <v>30</v>
      </c>
      <c r="C8" t="s">
        <v>42</v>
      </c>
      <c r="F8">
        <f>SUM(COMBINED!J8:K8)</f>
        <v>31.66985</v>
      </c>
      <c r="G8">
        <v>457</v>
      </c>
      <c r="H8">
        <v>7.7</v>
      </c>
      <c r="I8">
        <v>7.5</v>
      </c>
    </row>
    <row r="9" spans="1:9" x14ac:dyDescent="0.2">
      <c r="A9" s="7" t="s">
        <v>4</v>
      </c>
      <c r="B9" s="1" t="s">
        <v>32</v>
      </c>
      <c r="C9" t="s">
        <v>43</v>
      </c>
      <c r="F9">
        <f>SUM(COMBINED!J9:K9)</f>
        <v>33.546800000000005</v>
      </c>
      <c r="G9">
        <v>476</v>
      </c>
      <c r="H9">
        <v>7.2</v>
      </c>
      <c r="I9">
        <v>7.3</v>
      </c>
    </row>
    <row r="10" spans="1:9" x14ac:dyDescent="0.2">
      <c r="A10" s="3" t="s">
        <v>46</v>
      </c>
      <c r="B10" s="4"/>
      <c r="C10" s="3"/>
      <c r="F10" s="3">
        <f>AVERAGE(F5:F9)</f>
        <v>33.532021999999998</v>
      </c>
      <c r="G10" s="3">
        <f>AVERAGE(G5:G9)</f>
        <v>468.8</v>
      </c>
    </row>
    <row r="11" spans="1:9" x14ac:dyDescent="0.2">
      <c r="A11" s="3" t="s">
        <v>47</v>
      </c>
      <c r="B11" s="3"/>
      <c r="C11" s="3"/>
      <c r="F11" s="3">
        <f>STDEVA(F5:F9)</f>
        <v>5.6433928278979817</v>
      </c>
      <c r="G11" s="3">
        <f>STDEVA(G5:G9)</f>
        <v>21.856349191939628</v>
      </c>
    </row>
    <row r="13" spans="1:9" x14ac:dyDescent="0.2">
      <c r="A13" s="7" t="s">
        <v>5</v>
      </c>
      <c r="B13" s="1" t="s">
        <v>13</v>
      </c>
      <c r="C13" t="s">
        <v>42</v>
      </c>
      <c r="F13">
        <f>SUM(COMBINED!J13:K13)</f>
        <v>29.798819999999999</v>
      </c>
      <c r="G13">
        <v>445</v>
      </c>
      <c r="H13">
        <v>7.7</v>
      </c>
      <c r="I13">
        <v>6.9</v>
      </c>
    </row>
    <row r="14" spans="1:9" x14ac:dyDescent="0.2">
      <c r="A14" s="7" t="s">
        <v>5</v>
      </c>
      <c r="B14" s="1" t="s">
        <v>15</v>
      </c>
      <c r="C14" t="s">
        <v>44</v>
      </c>
      <c r="F14">
        <f>SUM(COMBINED!J14:K14)</f>
        <v>17.420839999999998</v>
      </c>
      <c r="G14">
        <v>483</v>
      </c>
      <c r="H14">
        <v>6.6</v>
      </c>
      <c r="I14">
        <v>7.4</v>
      </c>
    </row>
    <row r="15" spans="1:9" x14ac:dyDescent="0.2">
      <c r="A15" s="7" t="s">
        <v>5</v>
      </c>
      <c r="B15" s="1" t="s">
        <v>17</v>
      </c>
      <c r="C15" t="s">
        <v>42</v>
      </c>
      <c r="F15">
        <f>SUM(COMBINED!J15:K15)</f>
        <v>38.403530000000003</v>
      </c>
      <c r="G15">
        <v>445</v>
      </c>
      <c r="H15">
        <v>8.4</v>
      </c>
      <c r="I15">
        <v>7.8</v>
      </c>
    </row>
    <row r="16" spans="1:9" x14ac:dyDescent="0.2">
      <c r="A16" s="7" t="s">
        <v>5</v>
      </c>
      <c r="B16" s="1" t="s">
        <v>31</v>
      </c>
      <c r="C16" t="s">
        <v>42</v>
      </c>
      <c r="F16">
        <f>SUM(COMBINED!J16:K16)</f>
        <v>26.469160000000002</v>
      </c>
      <c r="G16">
        <v>498</v>
      </c>
      <c r="H16">
        <v>7.9</v>
      </c>
      <c r="I16">
        <v>5.8</v>
      </c>
    </row>
    <row r="17" spans="1:9" x14ac:dyDescent="0.2">
      <c r="A17" s="7" t="s">
        <v>5</v>
      </c>
      <c r="B17" s="1" t="s">
        <v>33</v>
      </c>
      <c r="C17" t="s">
        <v>42</v>
      </c>
      <c r="F17">
        <f>SUM(COMBINED!J17:K17)</f>
        <v>20.977870000000003</v>
      </c>
      <c r="G17">
        <v>492</v>
      </c>
      <c r="H17">
        <v>7.9</v>
      </c>
      <c r="I17">
        <v>5.7</v>
      </c>
    </row>
    <row r="18" spans="1:9" x14ac:dyDescent="0.2">
      <c r="A18" s="3" t="s">
        <v>46</v>
      </c>
      <c r="B18" s="4"/>
      <c r="C18" s="3"/>
      <c r="F18" s="3">
        <f>AVERAGE(F13:F17)</f>
        <v>26.614044</v>
      </c>
      <c r="G18" s="3">
        <f>AVERAGE(G13:G17)</f>
        <v>472.6</v>
      </c>
    </row>
    <row r="19" spans="1:9" x14ac:dyDescent="0.2">
      <c r="A19" s="3" t="s">
        <v>47</v>
      </c>
      <c r="B19" s="3"/>
      <c r="C19" s="3"/>
      <c r="F19" s="3">
        <f>STDEVA(F13:F17)</f>
        <v>8.1461221883746582</v>
      </c>
      <c r="G19" s="3">
        <f>STDEVA(G13:G17)</f>
        <v>25.754611237601704</v>
      </c>
    </row>
    <row r="21" spans="1:9" x14ac:dyDescent="0.2">
      <c r="A21" s="7" t="s">
        <v>6</v>
      </c>
      <c r="B21" s="1" t="s">
        <v>18</v>
      </c>
      <c r="C21" t="s">
        <v>42</v>
      </c>
      <c r="F21">
        <f>SUM(COMBINED!J21:K21)</f>
        <v>27.38016</v>
      </c>
      <c r="G21">
        <v>518</v>
      </c>
      <c r="H21">
        <v>8</v>
      </c>
      <c r="I21">
        <v>7</v>
      </c>
    </row>
    <row r="22" spans="1:9" x14ac:dyDescent="0.2">
      <c r="A22" s="7" t="s">
        <v>6</v>
      </c>
      <c r="B22" s="1" t="s">
        <v>20</v>
      </c>
      <c r="C22" t="s">
        <v>42</v>
      </c>
      <c r="F22">
        <f>SUM(COMBINED!J22:K22)</f>
        <v>41.42718</v>
      </c>
      <c r="G22">
        <v>468</v>
      </c>
      <c r="H22">
        <v>8.1</v>
      </c>
      <c r="I22">
        <v>8.1999999999999993</v>
      </c>
    </row>
    <row r="23" spans="1:9" x14ac:dyDescent="0.2">
      <c r="A23" s="7" t="s">
        <v>6</v>
      </c>
      <c r="B23" s="1" t="s">
        <v>22</v>
      </c>
      <c r="C23" t="s">
        <v>43</v>
      </c>
      <c r="F23">
        <f>SUM(COMBINED!J23:K23)</f>
        <v>38.337270000000004</v>
      </c>
      <c r="G23">
        <v>484</v>
      </c>
      <c r="H23">
        <v>7.7</v>
      </c>
      <c r="I23">
        <v>7.1</v>
      </c>
    </row>
    <row r="24" spans="1:9" x14ac:dyDescent="0.2">
      <c r="A24" s="7" t="s">
        <v>6</v>
      </c>
      <c r="B24" s="1" t="s">
        <v>34</v>
      </c>
      <c r="C24" t="s">
        <v>43</v>
      </c>
      <c r="F24">
        <f>SUM(COMBINED!J24:K24)</f>
        <v>38.608670000000004</v>
      </c>
      <c r="G24">
        <v>482</v>
      </c>
      <c r="H24">
        <v>7.2</v>
      </c>
      <c r="I24">
        <v>7.3</v>
      </c>
    </row>
    <row r="25" spans="1:9" x14ac:dyDescent="0.2">
      <c r="A25" s="7" t="s">
        <v>6</v>
      </c>
      <c r="B25" s="1" t="s">
        <v>36</v>
      </c>
      <c r="C25" t="s">
        <v>43</v>
      </c>
      <c r="F25">
        <f>SUM(COMBINED!J25:K25)</f>
        <v>35.375399999999999</v>
      </c>
      <c r="G25">
        <v>478</v>
      </c>
      <c r="H25">
        <v>6.6</v>
      </c>
      <c r="I25">
        <v>7.7</v>
      </c>
    </row>
    <row r="26" spans="1:9" x14ac:dyDescent="0.2">
      <c r="A26" s="3" t="s">
        <v>46</v>
      </c>
      <c r="B26" s="4"/>
      <c r="C26" s="3"/>
      <c r="F26" s="3">
        <f>AVERAGE(F21:F25)</f>
        <v>36.225736000000005</v>
      </c>
      <c r="G26" s="3">
        <f>AVERAGE(G21:G25)</f>
        <v>486</v>
      </c>
    </row>
    <row r="27" spans="1:9" x14ac:dyDescent="0.2">
      <c r="A27" s="3" t="s">
        <v>47</v>
      </c>
      <c r="B27" s="3"/>
      <c r="C27" s="3"/>
      <c r="F27" s="3">
        <f>STDEVA(F21:F25)</f>
        <v>5.3888601775171123</v>
      </c>
      <c r="G27" s="3">
        <f>STDEVA(G21:G25)</f>
        <v>18.920887928424502</v>
      </c>
    </row>
    <row r="29" spans="1:9" x14ac:dyDescent="0.2">
      <c r="A29" s="7" t="s">
        <v>7</v>
      </c>
      <c r="B29" s="1" t="s">
        <v>19</v>
      </c>
      <c r="C29" t="s">
        <v>42</v>
      </c>
      <c r="F29">
        <f>SUM(COMBINED!J29:K29)</f>
        <v>38.745449999999998</v>
      </c>
      <c r="G29">
        <v>449</v>
      </c>
      <c r="H29">
        <v>7.9</v>
      </c>
      <c r="I29">
        <v>7.4</v>
      </c>
    </row>
    <row r="30" spans="1:9" x14ac:dyDescent="0.2">
      <c r="A30" s="7" t="s">
        <v>7</v>
      </c>
      <c r="B30" s="1" t="s">
        <v>21</v>
      </c>
      <c r="C30" t="s">
        <v>43</v>
      </c>
      <c r="F30">
        <f>SUM(COMBINED!J30:K30)</f>
        <v>37.789270000000002</v>
      </c>
      <c r="G30">
        <v>488</v>
      </c>
      <c r="H30">
        <v>7.1</v>
      </c>
      <c r="I30">
        <v>7.5</v>
      </c>
    </row>
    <row r="31" spans="1:9" x14ac:dyDescent="0.2">
      <c r="A31" s="7" t="s">
        <v>7</v>
      </c>
      <c r="B31" s="1" t="s">
        <v>23</v>
      </c>
      <c r="C31" t="s">
        <v>45</v>
      </c>
      <c r="F31">
        <f>SUM(COMBINED!J31:K31)</f>
        <v>26.06587</v>
      </c>
      <c r="G31">
        <v>432</v>
      </c>
      <c r="H31">
        <v>7.4</v>
      </c>
      <c r="I31">
        <v>8.4</v>
      </c>
    </row>
    <row r="32" spans="1:9" x14ac:dyDescent="0.2">
      <c r="A32" s="7" t="s">
        <v>7</v>
      </c>
      <c r="B32" s="1" t="s">
        <v>35</v>
      </c>
      <c r="C32" t="s">
        <v>42</v>
      </c>
      <c r="F32">
        <f>SUM(COMBINED!J32:K32)</f>
        <v>26.876519999999999</v>
      </c>
      <c r="G32">
        <v>465</v>
      </c>
      <c r="H32">
        <v>7.7</v>
      </c>
      <c r="I32">
        <v>6.6</v>
      </c>
    </row>
    <row r="33" spans="1:9" x14ac:dyDescent="0.2">
      <c r="A33" s="7" t="s">
        <v>7</v>
      </c>
      <c r="B33" s="1" t="s">
        <v>37</v>
      </c>
      <c r="C33" t="s">
        <v>42</v>
      </c>
      <c r="F33">
        <f>SUM(COMBINED!J33:K33)</f>
        <v>28.82714</v>
      </c>
      <c r="G33">
        <v>470</v>
      </c>
      <c r="H33">
        <v>7.7</v>
      </c>
      <c r="I33">
        <v>5.6</v>
      </c>
    </row>
    <row r="34" spans="1:9" x14ac:dyDescent="0.2">
      <c r="A34" s="3" t="s">
        <v>46</v>
      </c>
      <c r="B34" s="4"/>
      <c r="C34" s="3"/>
      <c r="F34" s="3">
        <f>AVERAGE(F29:F33)</f>
        <v>31.660849999999993</v>
      </c>
      <c r="G34" s="3">
        <f>AVERAGE(G29:G33)</f>
        <v>460.8</v>
      </c>
    </row>
    <row r="35" spans="1:9" x14ac:dyDescent="0.2">
      <c r="A35" s="3" t="s">
        <v>47</v>
      </c>
      <c r="B35" s="3"/>
      <c r="C35" s="3"/>
      <c r="F35" s="3">
        <f>STDEVA(F29:F33)</f>
        <v>6.1231653572682907</v>
      </c>
      <c r="G35" s="3">
        <f>STDEVA(G29:G33)</f>
        <v>21.276747871796573</v>
      </c>
    </row>
    <row r="37" spans="1:9" x14ac:dyDescent="0.2">
      <c r="A37" s="7" t="s">
        <v>1</v>
      </c>
      <c r="B37" s="1" t="s">
        <v>25</v>
      </c>
      <c r="C37" t="s">
        <v>42</v>
      </c>
      <c r="F37">
        <f>SUM(COMBINED!J37:K37)</f>
        <v>39.167990000000003</v>
      </c>
      <c r="G37">
        <v>511</v>
      </c>
      <c r="H37">
        <v>8.3000000000000007</v>
      </c>
      <c r="I37">
        <v>6.5</v>
      </c>
    </row>
    <row r="38" spans="1:9" x14ac:dyDescent="0.2">
      <c r="A38" s="7" t="s">
        <v>1</v>
      </c>
      <c r="B38" s="1" t="s">
        <v>26</v>
      </c>
      <c r="C38" t="s">
        <v>43</v>
      </c>
      <c r="F38">
        <f>SUM(COMBINED!J38:K38)</f>
        <v>37.623899999999999</v>
      </c>
      <c r="G38">
        <v>483</v>
      </c>
      <c r="H38">
        <v>8</v>
      </c>
      <c r="I38">
        <v>6.3</v>
      </c>
    </row>
    <row r="39" spans="1:9" x14ac:dyDescent="0.2">
      <c r="A39" s="7" t="s">
        <v>1</v>
      </c>
      <c r="B39" s="1" t="s">
        <v>28</v>
      </c>
      <c r="C39" t="s">
        <v>43</v>
      </c>
      <c r="F39">
        <f>SUM(COMBINED!J39:K39)</f>
        <v>41.076400000000007</v>
      </c>
      <c r="G39">
        <v>495</v>
      </c>
      <c r="H39">
        <v>8.1999999999999993</v>
      </c>
      <c r="I39">
        <v>6.3</v>
      </c>
    </row>
    <row r="40" spans="1:9" x14ac:dyDescent="0.2">
      <c r="A40" s="7" t="s">
        <v>1</v>
      </c>
      <c r="B40" s="1" t="s">
        <v>38</v>
      </c>
      <c r="C40" t="s">
        <v>42</v>
      </c>
      <c r="F40">
        <f>SUM(COMBINED!J40:K40)</f>
        <v>29.040890000000001</v>
      </c>
      <c r="G40">
        <v>478</v>
      </c>
      <c r="H40">
        <v>7.8</v>
      </c>
      <c r="I40">
        <v>6.3</v>
      </c>
    </row>
    <row r="41" spans="1:9" x14ac:dyDescent="0.2">
      <c r="A41" s="7" t="s">
        <v>1</v>
      </c>
      <c r="B41" s="1" t="s">
        <v>40</v>
      </c>
      <c r="C41" t="s">
        <v>42</v>
      </c>
      <c r="F41">
        <f>SUM(COMBINED!J41:K41)</f>
        <v>24.016719999999999</v>
      </c>
      <c r="G41">
        <v>486</v>
      </c>
      <c r="H41">
        <v>7.9</v>
      </c>
      <c r="I41">
        <v>7.1</v>
      </c>
    </row>
    <row r="42" spans="1:9" x14ac:dyDescent="0.2">
      <c r="A42" s="3" t="s">
        <v>46</v>
      </c>
      <c r="B42" s="4"/>
      <c r="C42" s="3"/>
      <c r="F42" s="3">
        <f>AVERAGE(F37:F41)</f>
        <v>34.185179999999995</v>
      </c>
      <c r="G42" s="3">
        <f>AVERAGE(G37:G41)</f>
        <v>490.6</v>
      </c>
    </row>
    <row r="43" spans="1:9" x14ac:dyDescent="0.2">
      <c r="A43" s="3" t="s">
        <v>47</v>
      </c>
      <c r="B43" s="3"/>
      <c r="C43" s="3"/>
      <c r="F43" s="3">
        <f>STDEVA(F37:F41)</f>
        <v>7.3144275613099117</v>
      </c>
      <c r="G43" s="3">
        <f>STDEVA(G37:G41)</f>
        <v>12.973048986263791</v>
      </c>
    </row>
    <row r="45" spans="1:9" x14ac:dyDescent="0.2">
      <c r="A45" s="7" t="s">
        <v>8</v>
      </c>
      <c r="B45" s="1" t="s">
        <v>24</v>
      </c>
      <c r="C45" t="s">
        <v>43</v>
      </c>
      <c r="F45">
        <f>SUM(COMBINED!J45:K45)</f>
        <v>32.309519999999999</v>
      </c>
      <c r="G45">
        <v>486</v>
      </c>
      <c r="H45">
        <v>7.7</v>
      </c>
      <c r="I45">
        <v>6.7</v>
      </c>
    </row>
    <row r="46" spans="1:9" x14ac:dyDescent="0.2">
      <c r="A46" s="7" t="s">
        <v>8</v>
      </c>
      <c r="B46" s="1" t="s">
        <v>27</v>
      </c>
      <c r="C46" t="s">
        <v>42</v>
      </c>
      <c r="F46">
        <f>SUM(COMBINED!J46:K46)</f>
        <v>30.866379999999999</v>
      </c>
      <c r="G46">
        <v>508</v>
      </c>
      <c r="H46">
        <v>8.1999999999999993</v>
      </c>
      <c r="I46">
        <v>6.8</v>
      </c>
    </row>
    <row r="47" spans="1:9" x14ac:dyDescent="0.2">
      <c r="A47" s="7" t="s">
        <v>8</v>
      </c>
      <c r="B47" s="1" t="s">
        <v>29</v>
      </c>
      <c r="C47" t="s">
        <v>43</v>
      </c>
      <c r="F47">
        <f>SUM(COMBINED!J47:K47)</f>
        <v>34.705249999999999</v>
      </c>
      <c r="G47">
        <v>527</v>
      </c>
      <c r="H47">
        <v>7.3</v>
      </c>
      <c r="I47">
        <v>8</v>
      </c>
    </row>
    <row r="48" spans="1:9" x14ac:dyDescent="0.2">
      <c r="A48" s="7" t="s">
        <v>8</v>
      </c>
      <c r="B48" s="1" t="s">
        <v>39</v>
      </c>
      <c r="C48" t="s">
        <v>42</v>
      </c>
      <c r="F48">
        <f>SUM(COMBINED!J48:K48)</f>
        <v>41.88608</v>
      </c>
      <c r="G48">
        <v>444</v>
      </c>
      <c r="H48">
        <v>7.9</v>
      </c>
      <c r="I48">
        <v>7.9</v>
      </c>
    </row>
    <row r="49" spans="1:9" x14ac:dyDescent="0.2">
      <c r="A49" s="7" t="s">
        <v>8</v>
      </c>
      <c r="B49" s="1" t="s">
        <v>41</v>
      </c>
      <c r="C49" t="s">
        <v>42</v>
      </c>
      <c r="F49">
        <f>SUM(COMBINED!J49:K49)</f>
        <v>27.325769999999999</v>
      </c>
      <c r="G49">
        <v>475</v>
      </c>
      <c r="H49">
        <v>7.7</v>
      </c>
      <c r="I49">
        <v>7.3</v>
      </c>
    </row>
    <row r="50" spans="1:9" x14ac:dyDescent="0.2">
      <c r="A50" s="3" t="s">
        <v>46</v>
      </c>
      <c r="B50" s="3"/>
      <c r="C50" s="3"/>
      <c r="F50" s="3">
        <f>AVERAGE(F45:F49)</f>
        <v>33.418599999999998</v>
      </c>
      <c r="G50" s="3">
        <f>AVERAGE(G45:G49)</f>
        <v>488</v>
      </c>
    </row>
    <row r="51" spans="1:9" x14ac:dyDescent="0.2">
      <c r="A51" s="3" t="s">
        <v>47</v>
      </c>
      <c r="B51" s="3"/>
      <c r="C51" s="3"/>
      <c r="F51" s="3">
        <f>STDEVA(F45:F49)</f>
        <v>5.4364544640004153</v>
      </c>
      <c r="G51" s="3">
        <f>STDEVA(G45:G49)</f>
        <v>31.741140496207755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tabSelected="1" workbookViewId="0">
      <selection activeCell="D18" sqref="D18"/>
    </sheetView>
  </sheetViews>
  <sheetFormatPr baseColWidth="10" defaultColWidth="8.83203125" defaultRowHeight="15" x14ac:dyDescent="0.2"/>
  <cols>
    <col min="1" max="1" width="28" customWidth="1"/>
    <col min="2" max="2" width="17.83203125" customWidth="1"/>
    <col min="3" max="3" width="11.83203125" customWidth="1"/>
    <col min="4" max="4" width="21.6640625" customWidth="1"/>
    <col min="5" max="5" width="23.1640625" customWidth="1"/>
    <col min="6" max="6" width="26.5" customWidth="1"/>
    <col min="8" max="8" width="19.5" customWidth="1"/>
    <col min="9" max="9" width="18.83203125" customWidth="1"/>
    <col min="10" max="10" width="21.1640625" customWidth="1"/>
    <col min="11" max="11" width="21.6640625" customWidth="1"/>
    <col min="12" max="12" width="19" customWidth="1"/>
    <col min="13" max="13" width="25.5" customWidth="1"/>
  </cols>
  <sheetData>
    <row r="1" spans="1:13" x14ac:dyDescent="0.2">
      <c r="A1" s="6" t="s">
        <v>50</v>
      </c>
      <c r="B1" s="6"/>
      <c r="C1" s="6"/>
      <c r="H1" s="6"/>
      <c r="I1" s="6"/>
      <c r="J1" s="6"/>
      <c r="K1" s="6"/>
    </row>
    <row r="2" spans="1:13" x14ac:dyDescent="0.2">
      <c r="H2" s="10" t="s">
        <v>54</v>
      </c>
      <c r="I2" s="10"/>
      <c r="J2" s="10" t="s">
        <v>53</v>
      </c>
      <c r="K2" s="10"/>
    </row>
    <row r="3" spans="1:13" s="5" customFormat="1" x14ac:dyDescent="0.2">
      <c r="A3" s="5" t="s">
        <v>2</v>
      </c>
      <c r="B3" s="5" t="s">
        <v>0</v>
      </c>
      <c r="C3" s="5" t="s">
        <v>3</v>
      </c>
      <c r="D3" s="5" t="s">
        <v>68</v>
      </c>
      <c r="E3" s="5" t="s">
        <v>67</v>
      </c>
      <c r="F3" s="5" t="s">
        <v>69</v>
      </c>
      <c r="H3" s="5" t="s">
        <v>9</v>
      </c>
      <c r="I3" s="5" t="s">
        <v>10</v>
      </c>
      <c r="J3" s="5" t="s">
        <v>9</v>
      </c>
      <c r="K3" s="5" t="s">
        <v>10</v>
      </c>
      <c r="L3" s="5" t="s">
        <v>70</v>
      </c>
      <c r="M3" s="5" t="s">
        <v>71</v>
      </c>
    </row>
    <row r="5" spans="1:13" x14ac:dyDescent="0.2">
      <c r="A5" s="7" t="s">
        <v>4</v>
      </c>
      <c r="B5" t="s">
        <v>12</v>
      </c>
      <c r="C5" s="1" t="s">
        <v>42</v>
      </c>
      <c r="D5">
        <v>48.827210000000001</v>
      </c>
      <c r="E5">
        <v>42.224809999999998</v>
      </c>
      <c r="F5">
        <f>(D5-E5)</f>
        <v>6.6024000000000029</v>
      </c>
      <c r="H5">
        <v>26.687010000000001</v>
      </c>
      <c r="I5">
        <v>22.1402</v>
      </c>
      <c r="J5">
        <v>20.6557</v>
      </c>
      <c r="K5">
        <v>21.569109999999998</v>
      </c>
      <c r="L5">
        <f>(H5-J5)</f>
        <v>6.0313100000000013</v>
      </c>
      <c r="M5">
        <f>(I5-K5)</f>
        <v>0.57109000000000165</v>
      </c>
    </row>
    <row r="6" spans="1:13" x14ac:dyDescent="0.2">
      <c r="A6" s="7" t="s">
        <v>4</v>
      </c>
      <c r="B6" s="1" t="s">
        <v>14</v>
      </c>
      <c r="C6" t="s">
        <v>43</v>
      </c>
      <c r="D6">
        <v>45.530439999999999</v>
      </c>
      <c r="E6">
        <v>26.578789999999998</v>
      </c>
      <c r="F6">
        <f t="shared" ref="F6:F49" si="0">(D6-E6)</f>
        <v>18.951650000000001</v>
      </c>
      <c r="H6">
        <v>21.3293</v>
      </c>
      <c r="I6">
        <v>24.201139999999999</v>
      </c>
      <c r="J6">
        <v>13.91231</v>
      </c>
      <c r="K6">
        <v>12.66648</v>
      </c>
      <c r="L6">
        <f t="shared" ref="L6:L49" si="1">(H6-J6)</f>
        <v>7.4169900000000002</v>
      </c>
      <c r="M6">
        <f t="shared" ref="M6:M49" si="2">(I6-K6)</f>
        <v>11.534659999999999</v>
      </c>
    </row>
    <row r="7" spans="1:13" x14ac:dyDescent="0.2">
      <c r="A7" s="7" t="s">
        <v>4</v>
      </c>
      <c r="B7" s="1" t="s">
        <v>16</v>
      </c>
      <c r="C7" t="s">
        <v>43</v>
      </c>
      <c r="D7">
        <v>50.59675</v>
      </c>
      <c r="E7">
        <v>33.639859999999999</v>
      </c>
      <c r="F7">
        <f t="shared" si="0"/>
        <v>16.956890000000001</v>
      </c>
      <c r="H7">
        <v>27.046500000000002</v>
      </c>
      <c r="I7">
        <v>23.550249999999998</v>
      </c>
      <c r="J7">
        <v>16.94998</v>
      </c>
      <c r="K7">
        <v>16.689879999999999</v>
      </c>
      <c r="L7">
        <f t="shared" si="1"/>
        <v>10.096520000000002</v>
      </c>
      <c r="M7">
        <f t="shared" si="2"/>
        <v>6.8603699999999996</v>
      </c>
    </row>
    <row r="8" spans="1:13" x14ac:dyDescent="0.2">
      <c r="A8" s="7" t="s">
        <v>4</v>
      </c>
      <c r="B8" s="1" t="s">
        <v>30</v>
      </c>
      <c r="C8" t="s">
        <v>42</v>
      </c>
      <c r="D8">
        <v>52.828420000000001</v>
      </c>
      <c r="E8">
        <v>31.66985</v>
      </c>
      <c r="F8">
        <f t="shared" si="0"/>
        <v>21.158570000000001</v>
      </c>
      <c r="H8">
        <v>27.776260000000001</v>
      </c>
      <c r="I8">
        <v>25.052160000000001</v>
      </c>
      <c r="J8">
        <v>15.86867</v>
      </c>
      <c r="K8">
        <v>15.80118</v>
      </c>
      <c r="L8">
        <f t="shared" si="1"/>
        <v>11.907590000000001</v>
      </c>
      <c r="M8">
        <f t="shared" si="2"/>
        <v>9.2509800000000002</v>
      </c>
    </row>
    <row r="9" spans="1:13" x14ac:dyDescent="0.2">
      <c r="A9" s="7" t="s">
        <v>4</v>
      </c>
      <c r="B9" s="1" t="s">
        <v>32</v>
      </c>
      <c r="C9" t="s">
        <v>43</v>
      </c>
      <c r="D9">
        <v>56.693190000000001</v>
      </c>
      <c r="E9">
        <v>33.546800000000005</v>
      </c>
      <c r="F9">
        <f t="shared" si="0"/>
        <v>23.146389999999997</v>
      </c>
      <c r="H9">
        <v>30.6358</v>
      </c>
      <c r="I9">
        <v>26.057390000000002</v>
      </c>
      <c r="J9">
        <v>16.87396</v>
      </c>
      <c r="K9">
        <v>16.672840000000001</v>
      </c>
      <c r="L9">
        <f t="shared" si="1"/>
        <v>13.761839999999999</v>
      </c>
      <c r="M9">
        <f t="shared" si="2"/>
        <v>9.3845500000000008</v>
      </c>
    </row>
    <row r="10" spans="1:13" s="3" customFormat="1" x14ac:dyDescent="0.2">
      <c r="A10" s="3" t="s">
        <v>46</v>
      </c>
      <c r="B10" s="4"/>
      <c r="D10" s="3">
        <v>50.895202000000005</v>
      </c>
      <c r="E10" s="3">
        <v>33.532021999999998</v>
      </c>
      <c r="F10"/>
      <c r="L10">
        <f t="shared" si="1"/>
        <v>0</v>
      </c>
      <c r="M10">
        <f t="shared" si="2"/>
        <v>0</v>
      </c>
    </row>
    <row r="11" spans="1:13" s="3" customFormat="1" x14ac:dyDescent="0.2">
      <c r="A11" s="3" t="s">
        <v>47</v>
      </c>
      <c r="D11" s="3">
        <v>4.198223806226868</v>
      </c>
      <c r="E11" s="3">
        <v>5.6433928278979817</v>
      </c>
      <c r="F11"/>
      <c r="L11">
        <f t="shared" si="1"/>
        <v>0</v>
      </c>
      <c r="M11">
        <f t="shared" si="2"/>
        <v>0</v>
      </c>
    </row>
    <row r="12" spans="1:13" x14ac:dyDescent="0.2">
      <c r="L12">
        <f t="shared" si="1"/>
        <v>0</v>
      </c>
      <c r="M12">
        <f t="shared" si="2"/>
        <v>0</v>
      </c>
    </row>
    <row r="13" spans="1:13" x14ac:dyDescent="0.2">
      <c r="A13" s="7" t="s">
        <v>5</v>
      </c>
      <c r="B13" s="1" t="s">
        <v>13</v>
      </c>
      <c r="C13" t="s">
        <v>42</v>
      </c>
      <c r="D13">
        <v>45.019629999999999</v>
      </c>
      <c r="E13">
        <v>29.798819999999999</v>
      </c>
      <c r="F13">
        <f t="shared" si="0"/>
        <v>15.22081</v>
      </c>
      <c r="H13">
        <v>23.305479999999999</v>
      </c>
      <c r="I13">
        <v>21.71415</v>
      </c>
      <c r="J13">
        <v>17.529430000000001</v>
      </c>
      <c r="K13">
        <v>12.26939</v>
      </c>
      <c r="L13">
        <f t="shared" si="1"/>
        <v>5.7760499999999979</v>
      </c>
      <c r="M13">
        <f t="shared" si="2"/>
        <v>9.4447600000000005</v>
      </c>
    </row>
    <row r="14" spans="1:13" x14ac:dyDescent="0.2">
      <c r="A14" s="7" t="s">
        <v>5</v>
      </c>
      <c r="B14" s="1" t="s">
        <v>15</v>
      </c>
      <c r="C14" t="s">
        <v>44</v>
      </c>
      <c r="D14">
        <v>27.296109999999999</v>
      </c>
      <c r="E14">
        <v>17.420839999999998</v>
      </c>
      <c r="F14">
        <f t="shared" si="0"/>
        <v>9.8752700000000004</v>
      </c>
      <c r="H14">
        <v>14.709630000000001</v>
      </c>
      <c r="I14">
        <v>12.58648</v>
      </c>
      <c r="J14">
        <v>9.2343700000000002</v>
      </c>
      <c r="K14">
        <v>8.1864699999999999</v>
      </c>
      <c r="L14">
        <f t="shared" si="1"/>
        <v>5.4752600000000005</v>
      </c>
      <c r="M14">
        <f t="shared" si="2"/>
        <v>4.40001</v>
      </c>
    </row>
    <row r="15" spans="1:13" x14ac:dyDescent="0.2">
      <c r="A15" s="7" t="s">
        <v>5</v>
      </c>
      <c r="B15" s="1" t="s">
        <v>17</v>
      </c>
      <c r="C15" t="s">
        <v>42</v>
      </c>
      <c r="D15">
        <v>50.280680000000004</v>
      </c>
      <c r="E15">
        <v>38.403530000000003</v>
      </c>
      <c r="F15">
        <f t="shared" si="0"/>
        <v>11.87715</v>
      </c>
      <c r="H15">
        <v>26.259530000000002</v>
      </c>
      <c r="I15">
        <v>24.021149999999999</v>
      </c>
      <c r="J15">
        <v>20.050329999999999</v>
      </c>
      <c r="K15">
        <v>18.353200000000001</v>
      </c>
      <c r="L15">
        <f t="shared" si="1"/>
        <v>6.2092000000000027</v>
      </c>
      <c r="M15">
        <f t="shared" si="2"/>
        <v>5.6679499999999976</v>
      </c>
    </row>
    <row r="16" spans="1:13" x14ac:dyDescent="0.2">
      <c r="A16" s="7" t="s">
        <v>5</v>
      </c>
      <c r="B16" s="1" t="s">
        <v>31</v>
      </c>
      <c r="C16" t="s">
        <v>42</v>
      </c>
      <c r="D16">
        <v>62.262839999999997</v>
      </c>
      <c r="E16">
        <v>26.469160000000002</v>
      </c>
      <c r="F16">
        <f t="shared" si="0"/>
        <v>35.793679999999995</v>
      </c>
      <c r="H16">
        <v>34.098300000000002</v>
      </c>
      <c r="I16">
        <v>28.164539999999999</v>
      </c>
      <c r="J16">
        <v>15.33469</v>
      </c>
      <c r="K16">
        <v>11.13447</v>
      </c>
      <c r="L16">
        <f t="shared" si="1"/>
        <v>18.76361</v>
      </c>
      <c r="M16">
        <f t="shared" si="2"/>
        <v>17.030069999999998</v>
      </c>
    </row>
    <row r="17" spans="1:13" x14ac:dyDescent="0.2">
      <c r="A17" s="7" t="s">
        <v>5</v>
      </c>
      <c r="B17" s="1" t="s">
        <v>33</v>
      </c>
      <c r="C17" t="s">
        <v>42</v>
      </c>
      <c r="D17">
        <v>53.036529999999999</v>
      </c>
      <c r="E17">
        <v>20.977870000000003</v>
      </c>
      <c r="F17">
        <f t="shared" si="0"/>
        <v>32.058659999999996</v>
      </c>
      <c r="H17">
        <v>29.4877</v>
      </c>
      <c r="I17">
        <v>23.548829999999999</v>
      </c>
      <c r="J17">
        <v>10.84172</v>
      </c>
      <c r="K17">
        <v>10.136150000000001</v>
      </c>
      <c r="L17">
        <f t="shared" si="1"/>
        <v>18.645980000000002</v>
      </c>
      <c r="M17">
        <f t="shared" si="2"/>
        <v>13.412679999999998</v>
      </c>
    </row>
    <row r="18" spans="1:13" s="3" customFormat="1" x14ac:dyDescent="0.2">
      <c r="A18" s="3" t="s">
        <v>46</v>
      </c>
      <c r="B18" s="4"/>
      <c r="D18" s="3">
        <v>47.579158</v>
      </c>
      <c r="E18" s="3">
        <v>26.614044</v>
      </c>
      <c r="F18"/>
      <c r="L18">
        <f t="shared" si="1"/>
        <v>0</v>
      </c>
      <c r="M18">
        <f t="shared" si="2"/>
        <v>0</v>
      </c>
    </row>
    <row r="19" spans="1:13" s="3" customFormat="1" x14ac:dyDescent="0.2">
      <c r="A19" s="3" t="s">
        <v>47</v>
      </c>
      <c r="D19" s="3">
        <v>12.948405954914668</v>
      </c>
      <c r="E19" s="3">
        <v>8.1461221883746582</v>
      </c>
      <c r="F19"/>
      <c r="L19">
        <f t="shared" si="1"/>
        <v>0</v>
      </c>
      <c r="M19">
        <f t="shared" si="2"/>
        <v>0</v>
      </c>
    </row>
    <row r="20" spans="1:13" x14ac:dyDescent="0.2">
      <c r="L20">
        <f t="shared" si="1"/>
        <v>0</v>
      </c>
      <c r="M20">
        <f t="shared" si="2"/>
        <v>0</v>
      </c>
    </row>
    <row r="21" spans="1:13" x14ac:dyDescent="0.2">
      <c r="A21" s="7" t="s">
        <v>6</v>
      </c>
      <c r="B21" s="1" t="s">
        <v>18</v>
      </c>
      <c r="C21" t="s">
        <v>42</v>
      </c>
      <c r="D21">
        <v>39.896270000000001</v>
      </c>
      <c r="E21">
        <v>27.38016</v>
      </c>
      <c r="F21">
        <f t="shared" si="0"/>
        <v>12.516110000000001</v>
      </c>
      <c r="H21">
        <v>20.768319999999999</v>
      </c>
      <c r="I21">
        <v>19.127949999999998</v>
      </c>
      <c r="J21">
        <v>13.918939999999999</v>
      </c>
      <c r="K21">
        <v>13.461220000000001</v>
      </c>
      <c r="L21">
        <f t="shared" si="1"/>
        <v>6.84938</v>
      </c>
      <c r="M21">
        <f t="shared" si="2"/>
        <v>5.6667299999999976</v>
      </c>
    </row>
    <row r="22" spans="1:13" x14ac:dyDescent="0.2">
      <c r="A22" s="7" t="s">
        <v>6</v>
      </c>
      <c r="B22" s="1" t="s">
        <v>20</v>
      </c>
      <c r="C22" t="s">
        <v>42</v>
      </c>
      <c r="D22">
        <v>66.536720000000003</v>
      </c>
      <c r="E22">
        <v>41.42718</v>
      </c>
      <c r="F22">
        <f t="shared" si="0"/>
        <v>25.109540000000003</v>
      </c>
      <c r="H22">
        <v>36.990580000000001</v>
      </c>
      <c r="I22">
        <v>29.546140000000001</v>
      </c>
      <c r="J22">
        <v>21.627279999999999</v>
      </c>
      <c r="K22">
        <v>19.799900000000001</v>
      </c>
      <c r="L22">
        <f t="shared" si="1"/>
        <v>15.363300000000002</v>
      </c>
      <c r="M22">
        <f t="shared" si="2"/>
        <v>9.7462400000000002</v>
      </c>
    </row>
    <row r="23" spans="1:13" x14ac:dyDescent="0.2">
      <c r="A23" s="7" t="s">
        <v>6</v>
      </c>
      <c r="B23" s="1" t="s">
        <v>22</v>
      </c>
      <c r="C23" t="s">
        <v>43</v>
      </c>
      <c r="D23">
        <v>56.551929999999999</v>
      </c>
      <c r="E23">
        <v>38.337270000000004</v>
      </c>
      <c r="F23">
        <f t="shared" si="0"/>
        <v>18.214659999999995</v>
      </c>
      <c r="H23">
        <v>27.685600000000001</v>
      </c>
      <c r="I23">
        <v>28.866330000000001</v>
      </c>
      <c r="J23">
        <v>20.030200000000001</v>
      </c>
      <c r="K23">
        <v>18.30707</v>
      </c>
      <c r="L23">
        <f t="shared" si="1"/>
        <v>7.6554000000000002</v>
      </c>
      <c r="M23">
        <f t="shared" si="2"/>
        <v>10.559260000000002</v>
      </c>
    </row>
    <row r="24" spans="1:13" x14ac:dyDescent="0.2">
      <c r="A24" s="7" t="s">
        <v>6</v>
      </c>
      <c r="B24" s="1" t="s">
        <v>34</v>
      </c>
      <c r="C24" t="s">
        <v>43</v>
      </c>
      <c r="D24">
        <v>63.973929999999996</v>
      </c>
      <c r="E24">
        <v>38.608670000000004</v>
      </c>
      <c r="F24">
        <f t="shared" si="0"/>
        <v>25.365259999999992</v>
      </c>
      <c r="H24">
        <v>33.761890000000001</v>
      </c>
      <c r="I24">
        <v>30.212039999999998</v>
      </c>
      <c r="J24">
        <v>20.85136</v>
      </c>
      <c r="K24">
        <v>17.75731</v>
      </c>
      <c r="L24">
        <f t="shared" si="1"/>
        <v>12.910530000000001</v>
      </c>
      <c r="M24">
        <f t="shared" si="2"/>
        <v>12.454729999999998</v>
      </c>
    </row>
    <row r="25" spans="1:13" x14ac:dyDescent="0.2">
      <c r="A25" s="7" t="s">
        <v>6</v>
      </c>
      <c r="B25" s="1" t="s">
        <v>36</v>
      </c>
      <c r="C25" t="s">
        <v>43</v>
      </c>
      <c r="D25">
        <v>67.803969999999993</v>
      </c>
      <c r="E25">
        <v>35.375399999999999</v>
      </c>
      <c r="F25">
        <f t="shared" si="0"/>
        <v>32.428569999999993</v>
      </c>
      <c r="H25">
        <v>34.661389999999997</v>
      </c>
      <c r="I25">
        <v>33.142580000000002</v>
      </c>
      <c r="J25">
        <v>16.9602</v>
      </c>
      <c r="K25">
        <v>18.415199999999999</v>
      </c>
      <c r="L25">
        <f t="shared" si="1"/>
        <v>17.701189999999997</v>
      </c>
      <c r="M25">
        <f t="shared" si="2"/>
        <v>14.727380000000004</v>
      </c>
    </row>
    <row r="26" spans="1:13" s="3" customFormat="1" x14ac:dyDescent="0.2">
      <c r="A26" s="3" t="s">
        <v>46</v>
      </c>
      <c r="B26" s="4"/>
      <c r="D26" s="3">
        <v>58.952563999999995</v>
      </c>
      <c r="E26" s="3">
        <v>36.225736000000005</v>
      </c>
      <c r="F26"/>
      <c r="L26">
        <f t="shared" si="1"/>
        <v>0</v>
      </c>
      <c r="M26">
        <f t="shared" si="2"/>
        <v>0</v>
      </c>
    </row>
    <row r="27" spans="1:13" s="3" customFormat="1" x14ac:dyDescent="0.2">
      <c r="A27" s="3" t="s">
        <v>47</v>
      </c>
      <c r="D27" s="3">
        <v>11.510715784992698</v>
      </c>
      <c r="E27" s="3">
        <v>5.3888601775171123</v>
      </c>
      <c r="F27"/>
      <c r="L27">
        <f t="shared" si="1"/>
        <v>0</v>
      </c>
      <c r="M27">
        <f t="shared" si="2"/>
        <v>0</v>
      </c>
    </row>
    <row r="28" spans="1:13" x14ac:dyDescent="0.2">
      <c r="L28">
        <f t="shared" si="1"/>
        <v>0</v>
      </c>
      <c r="M28">
        <f t="shared" si="2"/>
        <v>0</v>
      </c>
    </row>
    <row r="29" spans="1:13" x14ac:dyDescent="0.2">
      <c r="A29" s="7" t="s">
        <v>7</v>
      </c>
      <c r="B29" s="1" t="s">
        <v>19</v>
      </c>
      <c r="C29" t="s">
        <v>42</v>
      </c>
      <c r="D29">
        <v>46.705169999999995</v>
      </c>
      <c r="E29">
        <v>38.745449999999998</v>
      </c>
      <c r="F29">
        <f t="shared" si="0"/>
        <v>7.9597199999999972</v>
      </c>
      <c r="H29">
        <v>23.376110000000001</v>
      </c>
      <c r="I29">
        <v>23.329059999999998</v>
      </c>
      <c r="J29">
        <v>19.994319999999998</v>
      </c>
      <c r="K29">
        <v>18.75113</v>
      </c>
      <c r="L29">
        <f t="shared" si="1"/>
        <v>3.3817900000000023</v>
      </c>
      <c r="M29">
        <f t="shared" si="2"/>
        <v>4.5779299999999985</v>
      </c>
    </row>
    <row r="30" spans="1:13" x14ac:dyDescent="0.2">
      <c r="A30" s="7" t="s">
        <v>7</v>
      </c>
      <c r="B30" s="1" t="s">
        <v>21</v>
      </c>
      <c r="C30" t="s">
        <v>43</v>
      </c>
      <c r="D30">
        <v>51.40204</v>
      </c>
      <c r="E30">
        <v>37.789270000000002</v>
      </c>
      <c r="F30">
        <f t="shared" si="0"/>
        <v>13.612769999999998</v>
      </c>
      <c r="H30">
        <v>26.794370000000001</v>
      </c>
      <c r="I30">
        <v>24.607669999999999</v>
      </c>
      <c r="J30">
        <v>18.832509999999999</v>
      </c>
      <c r="K30">
        <v>18.956759999999999</v>
      </c>
      <c r="L30">
        <f t="shared" si="1"/>
        <v>7.9618600000000015</v>
      </c>
      <c r="M30">
        <f t="shared" si="2"/>
        <v>5.6509099999999997</v>
      </c>
    </row>
    <row r="31" spans="1:13" x14ac:dyDescent="0.2">
      <c r="A31" s="7" t="s">
        <v>7</v>
      </c>
      <c r="B31" s="1" t="s">
        <v>23</v>
      </c>
      <c r="C31" t="s">
        <v>45</v>
      </c>
      <c r="D31">
        <v>36.243819999999999</v>
      </c>
      <c r="E31">
        <v>26.06587</v>
      </c>
      <c r="F31">
        <f t="shared" si="0"/>
        <v>10.177949999999999</v>
      </c>
      <c r="H31">
        <v>20.902840000000001</v>
      </c>
      <c r="I31">
        <v>15.34098</v>
      </c>
      <c r="J31">
        <v>12.8697</v>
      </c>
      <c r="K31">
        <v>13.19617</v>
      </c>
      <c r="L31">
        <f t="shared" si="1"/>
        <v>8.0331400000000013</v>
      </c>
      <c r="M31">
        <f t="shared" si="2"/>
        <v>2.1448099999999997</v>
      </c>
    </row>
    <row r="32" spans="1:13" x14ac:dyDescent="0.2">
      <c r="A32" s="7" t="s">
        <v>7</v>
      </c>
      <c r="B32" s="1" t="s">
        <v>35</v>
      </c>
      <c r="C32" t="s">
        <v>42</v>
      </c>
      <c r="D32">
        <v>40.39199</v>
      </c>
      <c r="E32">
        <v>26.876519999999999</v>
      </c>
      <c r="F32">
        <f t="shared" si="0"/>
        <v>13.515470000000001</v>
      </c>
      <c r="H32">
        <v>21.628150000000002</v>
      </c>
      <c r="I32">
        <v>18.763839999999998</v>
      </c>
      <c r="J32">
        <v>14.625</v>
      </c>
      <c r="K32">
        <v>12.251519999999999</v>
      </c>
      <c r="L32">
        <f t="shared" si="1"/>
        <v>7.0031500000000015</v>
      </c>
      <c r="M32">
        <f t="shared" si="2"/>
        <v>6.512319999999999</v>
      </c>
    </row>
    <row r="33" spans="1:13" x14ac:dyDescent="0.2">
      <c r="A33" s="7" t="s">
        <v>7</v>
      </c>
      <c r="B33" s="1" t="s">
        <v>37</v>
      </c>
      <c r="C33" t="s">
        <v>42</v>
      </c>
      <c r="D33">
        <v>52.308979999999998</v>
      </c>
      <c r="E33">
        <v>28.82714</v>
      </c>
      <c r="F33">
        <f t="shared" si="0"/>
        <v>23.481839999999998</v>
      </c>
      <c r="H33">
        <v>28.17428</v>
      </c>
      <c r="I33">
        <v>24.134699999999999</v>
      </c>
      <c r="J33">
        <v>14.616709999999999</v>
      </c>
      <c r="K33">
        <v>14.210430000000001</v>
      </c>
      <c r="L33">
        <f t="shared" si="1"/>
        <v>13.55757</v>
      </c>
      <c r="M33">
        <f t="shared" si="2"/>
        <v>9.9242699999999981</v>
      </c>
    </row>
    <row r="34" spans="1:13" s="3" customFormat="1" x14ac:dyDescent="0.2">
      <c r="A34" s="3" t="s">
        <v>46</v>
      </c>
      <c r="B34" s="4"/>
      <c r="D34" s="3">
        <v>45.410399999999996</v>
      </c>
      <c r="E34" s="3">
        <v>31.660849999999993</v>
      </c>
      <c r="F34"/>
      <c r="L34">
        <f t="shared" si="1"/>
        <v>0</v>
      </c>
      <c r="M34">
        <f t="shared" si="2"/>
        <v>0</v>
      </c>
    </row>
    <row r="35" spans="1:13" s="3" customFormat="1" x14ac:dyDescent="0.2">
      <c r="A35" s="3" t="s">
        <v>47</v>
      </c>
      <c r="D35" s="3">
        <v>6.9709614308824728</v>
      </c>
      <c r="E35" s="3">
        <v>6.1231653572682907</v>
      </c>
      <c r="F35"/>
      <c r="L35">
        <f t="shared" si="1"/>
        <v>0</v>
      </c>
      <c r="M35">
        <f t="shared" si="2"/>
        <v>0</v>
      </c>
    </row>
    <row r="36" spans="1:13" x14ac:dyDescent="0.2">
      <c r="L36">
        <f t="shared" si="1"/>
        <v>0</v>
      </c>
      <c r="M36">
        <f t="shared" si="2"/>
        <v>0</v>
      </c>
    </row>
    <row r="37" spans="1:13" x14ac:dyDescent="0.2">
      <c r="A37" s="7" t="s">
        <v>1</v>
      </c>
      <c r="B37" s="1" t="s">
        <v>25</v>
      </c>
      <c r="C37" t="s">
        <v>42</v>
      </c>
      <c r="D37">
        <v>67.698449999999994</v>
      </c>
      <c r="E37">
        <v>39.167990000000003</v>
      </c>
      <c r="F37">
        <f t="shared" si="0"/>
        <v>28.530459999999991</v>
      </c>
      <c r="H37">
        <v>38.009619999999998</v>
      </c>
      <c r="I37">
        <v>29.688829999999999</v>
      </c>
      <c r="J37">
        <v>20.893969999999999</v>
      </c>
      <c r="K37">
        <v>18.27402</v>
      </c>
      <c r="L37">
        <f t="shared" si="1"/>
        <v>17.115649999999999</v>
      </c>
      <c r="M37">
        <f t="shared" si="2"/>
        <v>11.414809999999999</v>
      </c>
    </row>
    <row r="38" spans="1:13" x14ac:dyDescent="0.2">
      <c r="A38" s="7" t="s">
        <v>1</v>
      </c>
      <c r="B38" s="1" t="s">
        <v>26</v>
      </c>
      <c r="C38" t="s">
        <v>43</v>
      </c>
      <c r="D38">
        <v>59.651310000000002</v>
      </c>
      <c r="E38">
        <v>37.623899999999999</v>
      </c>
      <c r="F38">
        <f t="shared" si="0"/>
        <v>22.027410000000003</v>
      </c>
      <c r="H38">
        <v>27.236930000000001</v>
      </c>
      <c r="I38">
        <v>32.414380000000001</v>
      </c>
      <c r="J38">
        <v>18.77411</v>
      </c>
      <c r="K38">
        <v>18.849789999999999</v>
      </c>
      <c r="L38">
        <f t="shared" si="1"/>
        <v>8.4628200000000007</v>
      </c>
      <c r="M38">
        <f t="shared" si="2"/>
        <v>13.564590000000003</v>
      </c>
    </row>
    <row r="39" spans="1:13" x14ac:dyDescent="0.2">
      <c r="A39" s="7" t="s">
        <v>1</v>
      </c>
      <c r="B39" s="1" t="s">
        <v>28</v>
      </c>
      <c r="C39" t="s">
        <v>43</v>
      </c>
      <c r="D39">
        <v>70.077889999999996</v>
      </c>
      <c r="E39">
        <v>41.076400000000007</v>
      </c>
      <c r="F39">
        <f t="shared" si="0"/>
        <v>29.00148999999999</v>
      </c>
      <c r="H39">
        <v>28.696719999999999</v>
      </c>
      <c r="I39">
        <v>41.381169999999997</v>
      </c>
      <c r="J39">
        <v>20.336670000000002</v>
      </c>
      <c r="K39">
        <v>20.739730000000002</v>
      </c>
      <c r="L39">
        <f t="shared" si="1"/>
        <v>8.3600499999999975</v>
      </c>
      <c r="M39">
        <f t="shared" si="2"/>
        <v>20.641439999999996</v>
      </c>
    </row>
    <row r="40" spans="1:13" x14ac:dyDescent="0.2">
      <c r="A40" s="7" t="s">
        <v>1</v>
      </c>
      <c r="B40" s="1" t="s">
        <v>38</v>
      </c>
      <c r="C40" t="s">
        <v>42</v>
      </c>
      <c r="D40">
        <v>51.650499999999994</v>
      </c>
      <c r="E40">
        <v>29.040890000000001</v>
      </c>
      <c r="F40">
        <f t="shared" si="0"/>
        <v>22.609609999999993</v>
      </c>
      <c r="H40">
        <v>30.053419999999999</v>
      </c>
      <c r="I40">
        <v>21.597079999999998</v>
      </c>
      <c r="J40">
        <v>15.41351</v>
      </c>
      <c r="K40">
        <v>13.62738</v>
      </c>
      <c r="L40">
        <f t="shared" si="1"/>
        <v>14.639909999999999</v>
      </c>
      <c r="M40">
        <f t="shared" si="2"/>
        <v>7.9696999999999978</v>
      </c>
    </row>
    <row r="41" spans="1:13" x14ac:dyDescent="0.2">
      <c r="A41" s="7" t="s">
        <v>1</v>
      </c>
      <c r="B41" s="1" t="s">
        <v>40</v>
      </c>
      <c r="C41" t="s">
        <v>42</v>
      </c>
      <c r="D41">
        <v>67.114249999999998</v>
      </c>
      <c r="E41">
        <v>24.016719999999999</v>
      </c>
      <c r="F41">
        <f t="shared" si="0"/>
        <v>43.097529999999999</v>
      </c>
      <c r="H41">
        <v>38.693240000000003</v>
      </c>
      <c r="I41">
        <v>28.421009999999999</v>
      </c>
      <c r="J41">
        <v>12.732419999999999</v>
      </c>
      <c r="K41">
        <v>11.2843</v>
      </c>
      <c r="L41">
        <f t="shared" si="1"/>
        <v>25.960820000000005</v>
      </c>
      <c r="M41">
        <f t="shared" si="2"/>
        <v>17.136710000000001</v>
      </c>
    </row>
    <row r="42" spans="1:13" s="3" customFormat="1" x14ac:dyDescent="0.2">
      <c r="A42" s="3" t="s">
        <v>46</v>
      </c>
      <c r="B42" s="4"/>
      <c r="D42" s="3">
        <v>63.238480000000003</v>
      </c>
      <c r="E42" s="3">
        <v>34.185179999999995</v>
      </c>
      <c r="F42"/>
      <c r="L42">
        <f t="shared" si="1"/>
        <v>0</v>
      </c>
      <c r="M42">
        <f t="shared" si="2"/>
        <v>0</v>
      </c>
    </row>
    <row r="43" spans="1:13" s="3" customFormat="1" x14ac:dyDescent="0.2">
      <c r="A43" s="3" t="s">
        <v>47</v>
      </c>
      <c r="D43" s="3">
        <v>7.5637213680039155</v>
      </c>
      <c r="E43" s="3">
        <v>7.3144275613099117</v>
      </c>
      <c r="F43"/>
      <c r="L43">
        <f t="shared" si="1"/>
        <v>0</v>
      </c>
      <c r="M43">
        <f t="shared" si="2"/>
        <v>0</v>
      </c>
    </row>
    <row r="44" spans="1:13" x14ac:dyDescent="0.2">
      <c r="L44">
        <f t="shared" si="1"/>
        <v>0</v>
      </c>
      <c r="M44">
        <f t="shared" si="2"/>
        <v>0</v>
      </c>
    </row>
    <row r="45" spans="1:13" x14ac:dyDescent="0.2">
      <c r="A45" s="7" t="s">
        <v>8</v>
      </c>
      <c r="B45" s="1" t="s">
        <v>24</v>
      </c>
      <c r="C45" t="s">
        <v>43</v>
      </c>
      <c r="D45">
        <v>55.531440000000003</v>
      </c>
      <c r="E45">
        <v>32.309519999999999</v>
      </c>
      <c r="F45">
        <f t="shared" si="0"/>
        <v>23.221920000000004</v>
      </c>
      <c r="H45">
        <v>23.44632</v>
      </c>
      <c r="I45">
        <v>32.085120000000003</v>
      </c>
      <c r="J45">
        <v>17.83539</v>
      </c>
      <c r="K45">
        <v>14.474130000000001</v>
      </c>
      <c r="L45">
        <f t="shared" si="1"/>
        <v>5.6109299999999998</v>
      </c>
      <c r="M45">
        <f t="shared" si="2"/>
        <v>17.610990000000001</v>
      </c>
    </row>
    <row r="46" spans="1:13" x14ac:dyDescent="0.2">
      <c r="A46" s="7" t="s">
        <v>8</v>
      </c>
      <c r="B46" s="1" t="s">
        <v>27</v>
      </c>
      <c r="C46" t="s">
        <v>42</v>
      </c>
      <c r="D46">
        <v>49.630679999999998</v>
      </c>
      <c r="E46">
        <v>30.866379999999999</v>
      </c>
      <c r="F46">
        <f t="shared" si="0"/>
        <v>18.764299999999999</v>
      </c>
      <c r="H46">
        <v>25.1388</v>
      </c>
      <c r="I46">
        <v>24.491879999999998</v>
      </c>
      <c r="J46">
        <v>17.341560000000001</v>
      </c>
      <c r="K46">
        <v>13.52482</v>
      </c>
      <c r="L46">
        <f t="shared" si="1"/>
        <v>7.7972399999999986</v>
      </c>
      <c r="M46">
        <f t="shared" si="2"/>
        <v>10.967059999999998</v>
      </c>
    </row>
    <row r="47" spans="1:13" x14ac:dyDescent="0.2">
      <c r="A47" s="7" t="s">
        <v>8</v>
      </c>
      <c r="B47" s="1" t="s">
        <v>29</v>
      </c>
      <c r="C47" t="s">
        <v>43</v>
      </c>
      <c r="D47">
        <v>39.522680000000001</v>
      </c>
      <c r="E47">
        <v>34.705249999999999</v>
      </c>
      <c r="F47">
        <f t="shared" si="0"/>
        <v>4.8174300000000017</v>
      </c>
      <c r="H47">
        <v>21.929020000000001</v>
      </c>
      <c r="I47">
        <v>17.59366</v>
      </c>
      <c r="J47">
        <v>18.29776</v>
      </c>
      <c r="K47">
        <v>16.407489999999999</v>
      </c>
      <c r="L47">
        <f t="shared" si="1"/>
        <v>3.631260000000001</v>
      </c>
      <c r="M47">
        <f t="shared" si="2"/>
        <v>1.1861700000000006</v>
      </c>
    </row>
    <row r="48" spans="1:13" x14ac:dyDescent="0.2">
      <c r="A48" s="7" t="s">
        <v>8</v>
      </c>
      <c r="B48" s="1" t="s">
        <v>39</v>
      </c>
      <c r="C48" t="s">
        <v>42</v>
      </c>
      <c r="D48">
        <v>59.675229999999999</v>
      </c>
      <c r="E48">
        <v>41.88608</v>
      </c>
      <c r="F48">
        <f t="shared" si="0"/>
        <v>17.789149999999999</v>
      </c>
      <c r="H48">
        <v>26.899419999999999</v>
      </c>
      <c r="I48">
        <v>32.77581</v>
      </c>
      <c r="J48">
        <v>22.73019</v>
      </c>
      <c r="K48">
        <v>19.155889999999999</v>
      </c>
      <c r="L48">
        <f t="shared" si="1"/>
        <v>4.1692299999999989</v>
      </c>
      <c r="M48">
        <f t="shared" si="2"/>
        <v>13.61992</v>
      </c>
    </row>
    <row r="49" spans="1:13" x14ac:dyDescent="0.2">
      <c r="A49" s="7" t="s">
        <v>8</v>
      </c>
      <c r="B49" s="1" t="s">
        <v>41</v>
      </c>
      <c r="C49" t="s">
        <v>42</v>
      </c>
      <c r="D49">
        <v>65.164469999999994</v>
      </c>
      <c r="E49">
        <v>27.325769999999999</v>
      </c>
      <c r="F49">
        <f t="shared" si="0"/>
        <v>37.838699999999996</v>
      </c>
      <c r="H49">
        <v>24.49991</v>
      </c>
      <c r="I49">
        <v>40.664560000000002</v>
      </c>
      <c r="J49">
        <v>15.71339</v>
      </c>
      <c r="K49">
        <v>11.61238</v>
      </c>
      <c r="L49">
        <f t="shared" si="1"/>
        <v>8.7865199999999994</v>
      </c>
      <c r="M49">
        <f t="shared" si="2"/>
        <v>29.05218</v>
      </c>
    </row>
    <row r="50" spans="1:13" s="3" customFormat="1" x14ac:dyDescent="0.2">
      <c r="A50" s="3" t="s">
        <v>46</v>
      </c>
      <c r="D50" s="3">
        <v>53.904899999999998</v>
      </c>
      <c r="E50" s="3">
        <v>33.418599999999998</v>
      </c>
      <c r="F50"/>
    </row>
    <row r="51" spans="1:13" s="3" customFormat="1" x14ac:dyDescent="0.2">
      <c r="A51" s="3" t="s">
        <v>47</v>
      </c>
      <c r="D51" s="3">
        <v>9.8467947323253373</v>
      </c>
      <c r="E51" s="3">
        <v>5.4364544640004153</v>
      </c>
      <c r="F51"/>
    </row>
  </sheetData>
  <mergeCells count="2">
    <mergeCell ref="H2:I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1"/>
  <sheetViews>
    <sheetView topLeftCell="A19" workbookViewId="0">
      <selection activeCell="H47" sqref="H47:H49"/>
    </sheetView>
  </sheetViews>
  <sheetFormatPr baseColWidth="10" defaultColWidth="8.83203125" defaultRowHeight="15" x14ac:dyDescent="0.2"/>
  <cols>
    <col min="1" max="1" width="16.1640625" customWidth="1"/>
    <col min="2" max="2" width="16" customWidth="1"/>
    <col min="3" max="3" width="24.5" customWidth="1"/>
    <col min="4" max="5" width="21.5" customWidth="1"/>
    <col min="6" max="6" width="23" customWidth="1"/>
    <col min="7" max="7" width="22.83203125" customWidth="1"/>
    <col min="8" max="8" width="22.5" customWidth="1"/>
  </cols>
  <sheetData>
    <row r="1" spans="1:8" x14ac:dyDescent="0.2">
      <c r="A1" s="6"/>
      <c r="B1" s="6"/>
      <c r="C1" s="6"/>
      <c r="D1" s="6"/>
      <c r="E1" s="6"/>
      <c r="F1" s="6"/>
      <c r="G1" s="6"/>
    </row>
    <row r="2" spans="1:8" x14ac:dyDescent="0.2">
      <c r="C2" s="8" t="s">
        <v>53</v>
      </c>
      <c r="D2" s="8" t="s">
        <v>54</v>
      </c>
      <c r="E2" s="8"/>
      <c r="F2" s="8" t="s">
        <v>53</v>
      </c>
      <c r="G2" s="8" t="s">
        <v>54</v>
      </c>
    </row>
    <row r="3" spans="1:8" x14ac:dyDescent="0.2">
      <c r="A3" s="5" t="s">
        <v>0</v>
      </c>
      <c r="B3" s="5" t="s">
        <v>3</v>
      </c>
      <c r="C3" s="5" t="s">
        <v>51</v>
      </c>
      <c r="D3" s="5" t="s">
        <v>51</v>
      </c>
      <c r="F3" s="5" t="s">
        <v>52</v>
      </c>
      <c r="G3" s="5" t="s">
        <v>52</v>
      </c>
    </row>
    <row r="5" spans="1:8" x14ac:dyDescent="0.2">
      <c r="A5" t="s">
        <v>12</v>
      </c>
      <c r="B5" s="1" t="s">
        <v>42</v>
      </c>
      <c r="C5">
        <v>7.7</v>
      </c>
      <c r="D5">
        <v>7.9</v>
      </c>
      <c r="E5">
        <f>(D5/C5)*100</f>
        <v>102.59740259740259</v>
      </c>
      <c r="F5">
        <v>8.1999999999999993</v>
      </c>
      <c r="G5">
        <v>7.8</v>
      </c>
      <c r="H5">
        <f>(G5/F5)*100</f>
        <v>95.121951219512198</v>
      </c>
    </row>
    <row r="6" spans="1:8" x14ac:dyDescent="0.2">
      <c r="A6" s="1" t="s">
        <v>14</v>
      </c>
      <c r="B6" t="s">
        <v>43</v>
      </c>
      <c r="C6" s="2">
        <v>5.6</v>
      </c>
      <c r="D6">
        <v>6.5</v>
      </c>
      <c r="E6" s="2">
        <f t="shared" ref="E6:E49" si="0">(D6/C6)*100</f>
        <v>116.07142857142858</v>
      </c>
      <c r="F6">
        <v>7.6</v>
      </c>
      <c r="G6">
        <v>8.1999999999999993</v>
      </c>
      <c r="H6">
        <f t="shared" ref="H6:H49" si="1">(G6/F6)*100</f>
        <v>107.89473684210526</v>
      </c>
    </row>
    <row r="7" spans="1:8" x14ac:dyDescent="0.2">
      <c r="A7" s="1" t="s">
        <v>16</v>
      </c>
      <c r="B7" t="s">
        <v>43</v>
      </c>
      <c r="C7">
        <v>7.9</v>
      </c>
      <c r="D7" s="2">
        <v>6.9</v>
      </c>
      <c r="E7" s="2">
        <f t="shared" si="0"/>
        <v>87.341772151898738</v>
      </c>
      <c r="F7">
        <v>7.2</v>
      </c>
      <c r="G7">
        <v>7.7</v>
      </c>
      <c r="H7">
        <f t="shared" si="1"/>
        <v>106.94444444444444</v>
      </c>
    </row>
    <row r="8" spans="1:8" x14ac:dyDescent="0.2">
      <c r="A8" s="1" t="s">
        <v>30</v>
      </c>
      <c r="B8" t="s">
        <v>42</v>
      </c>
      <c r="C8">
        <v>7.7</v>
      </c>
      <c r="D8">
        <v>7.8</v>
      </c>
      <c r="E8">
        <f t="shared" si="0"/>
        <v>101.29870129870129</v>
      </c>
      <c r="F8">
        <v>7.5</v>
      </c>
      <c r="G8">
        <v>7.7</v>
      </c>
      <c r="H8">
        <f t="shared" si="1"/>
        <v>102.66666666666666</v>
      </c>
    </row>
    <row r="9" spans="1:8" x14ac:dyDescent="0.2">
      <c r="A9" s="1" t="s">
        <v>32</v>
      </c>
      <c r="B9" t="s">
        <v>43</v>
      </c>
      <c r="C9">
        <v>7.2</v>
      </c>
      <c r="D9">
        <v>8</v>
      </c>
      <c r="E9">
        <f t="shared" si="0"/>
        <v>111.11111111111111</v>
      </c>
      <c r="F9">
        <v>7.3</v>
      </c>
      <c r="G9">
        <v>7.9</v>
      </c>
      <c r="H9">
        <f t="shared" si="1"/>
        <v>108.21917808219179</v>
      </c>
    </row>
    <row r="10" spans="1:8" x14ac:dyDescent="0.2">
      <c r="A10" s="4"/>
      <c r="B10" s="3"/>
    </row>
    <row r="11" spans="1:8" x14ac:dyDescent="0.2">
      <c r="A11" s="3"/>
      <c r="B11" s="3"/>
    </row>
    <row r="13" spans="1:8" x14ac:dyDescent="0.2">
      <c r="A13" s="1" t="s">
        <v>13</v>
      </c>
      <c r="B13" t="s">
        <v>42</v>
      </c>
      <c r="C13">
        <v>7.7</v>
      </c>
      <c r="D13">
        <v>8.1</v>
      </c>
      <c r="E13">
        <f t="shared" si="0"/>
        <v>105.1948051948052</v>
      </c>
      <c r="F13">
        <v>6.9</v>
      </c>
      <c r="G13">
        <v>7.6</v>
      </c>
      <c r="H13">
        <f t="shared" si="1"/>
        <v>110.14492753623186</v>
      </c>
    </row>
    <row r="14" spans="1:8" x14ac:dyDescent="0.2">
      <c r="A14" s="1" t="s">
        <v>15</v>
      </c>
      <c r="B14" t="s">
        <v>44</v>
      </c>
      <c r="C14" s="2">
        <v>6.6</v>
      </c>
      <c r="D14">
        <v>8.1999999999999993</v>
      </c>
      <c r="E14" s="2">
        <f t="shared" si="0"/>
        <v>124.24242424242425</v>
      </c>
      <c r="F14">
        <v>7.4</v>
      </c>
      <c r="G14">
        <v>7.9</v>
      </c>
      <c r="H14">
        <f t="shared" si="1"/>
        <v>106.75675675675676</v>
      </c>
    </row>
    <row r="15" spans="1:8" x14ac:dyDescent="0.2">
      <c r="A15" s="1" t="s">
        <v>17</v>
      </c>
      <c r="B15" t="s">
        <v>42</v>
      </c>
      <c r="C15">
        <v>8.4</v>
      </c>
      <c r="D15">
        <v>8.6999999999999993</v>
      </c>
      <c r="E15">
        <f t="shared" si="0"/>
        <v>103.57142857142856</v>
      </c>
      <c r="F15">
        <v>7.8</v>
      </c>
      <c r="G15">
        <v>8</v>
      </c>
      <c r="H15">
        <f t="shared" si="1"/>
        <v>102.56410256410258</v>
      </c>
    </row>
    <row r="16" spans="1:8" x14ac:dyDescent="0.2">
      <c r="A16" s="1" t="s">
        <v>31</v>
      </c>
      <c r="B16" t="s">
        <v>42</v>
      </c>
      <c r="C16">
        <v>7.9</v>
      </c>
      <c r="D16">
        <v>8.3000000000000007</v>
      </c>
      <c r="E16">
        <f t="shared" si="0"/>
        <v>105.0632911392405</v>
      </c>
      <c r="F16" s="2">
        <v>5.8</v>
      </c>
      <c r="G16">
        <v>8.1999999999999993</v>
      </c>
      <c r="H16" s="2">
        <f t="shared" si="1"/>
        <v>141.37931034482759</v>
      </c>
    </row>
    <row r="17" spans="1:8" x14ac:dyDescent="0.2">
      <c r="A17" s="1" t="s">
        <v>33</v>
      </c>
      <c r="B17" t="s">
        <v>42</v>
      </c>
      <c r="C17">
        <v>7.9</v>
      </c>
      <c r="D17">
        <v>8.4</v>
      </c>
      <c r="E17">
        <f t="shared" si="0"/>
        <v>106.32911392405062</v>
      </c>
      <c r="F17">
        <v>5.7</v>
      </c>
      <c r="G17">
        <v>7.2</v>
      </c>
      <c r="H17">
        <f t="shared" si="1"/>
        <v>126.31578947368421</v>
      </c>
    </row>
    <row r="18" spans="1:8" x14ac:dyDescent="0.2">
      <c r="A18" s="4"/>
      <c r="B18" s="3"/>
    </row>
    <row r="19" spans="1:8" x14ac:dyDescent="0.2">
      <c r="A19" s="3"/>
      <c r="B19" s="3"/>
    </row>
    <row r="21" spans="1:8" x14ac:dyDescent="0.2">
      <c r="A21" s="1" t="s">
        <v>18</v>
      </c>
      <c r="B21" t="s">
        <v>42</v>
      </c>
      <c r="C21">
        <v>8</v>
      </c>
      <c r="D21">
        <v>7.9</v>
      </c>
      <c r="E21">
        <f t="shared" si="0"/>
        <v>98.75</v>
      </c>
      <c r="F21" s="2">
        <v>7</v>
      </c>
      <c r="G21">
        <v>8.1999999999999993</v>
      </c>
      <c r="H21" s="2">
        <f t="shared" si="1"/>
        <v>117.14285714285712</v>
      </c>
    </row>
    <row r="22" spans="1:8" x14ac:dyDescent="0.2">
      <c r="A22" s="1" t="s">
        <v>20</v>
      </c>
      <c r="B22" t="s">
        <v>42</v>
      </c>
      <c r="C22">
        <v>8.1</v>
      </c>
      <c r="D22">
        <v>8.1999999999999993</v>
      </c>
      <c r="E22">
        <f t="shared" si="0"/>
        <v>101.23456790123457</v>
      </c>
      <c r="F22">
        <v>8.1999999999999993</v>
      </c>
      <c r="G22">
        <v>8.1999999999999993</v>
      </c>
      <c r="H22">
        <f t="shared" si="1"/>
        <v>100</v>
      </c>
    </row>
    <row r="23" spans="1:8" x14ac:dyDescent="0.2">
      <c r="A23" s="1" t="s">
        <v>22</v>
      </c>
      <c r="B23" t="s">
        <v>43</v>
      </c>
      <c r="C23">
        <v>7.7</v>
      </c>
      <c r="D23">
        <v>8</v>
      </c>
      <c r="E23">
        <f t="shared" si="0"/>
        <v>103.89610389610388</v>
      </c>
      <c r="F23">
        <v>7.1</v>
      </c>
      <c r="G23">
        <v>7.5</v>
      </c>
      <c r="H23">
        <f t="shared" si="1"/>
        <v>105.63380281690142</v>
      </c>
    </row>
    <row r="24" spans="1:8" x14ac:dyDescent="0.2">
      <c r="A24" s="1" t="s">
        <v>34</v>
      </c>
      <c r="B24" t="s">
        <v>43</v>
      </c>
      <c r="C24">
        <v>7.2</v>
      </c>
      <c r="D24">
        <v>7.3</v>
      </c>
      <c r="E24">
        <f t="shared" si="0"/>
        <v>101.38888888888889</v>
      </c>
      <c r="F24">
        <v>7.3</v>
      </c>
      <c r="G24">
        <v>7.7</v>
      </c>
      <c r="H24">
        <f t="shared" si="1"/>
        <v>105.47945205479452</v>
      </c>
    </row>
    <row r="25" spans="1:8" x14ac:dyDescent="0.2">
      <c r="A25" s="1" t="s">
        <v>36</v>
      </c>
      <c r="B25" t="s">
        <v>43</v>
      </c>
      <c r="C25" s="2">
        <v>6.6</v>
      </c>
      <c r="D25">
        <v>8.6</v>
      </c>
      <c r="E25" s="2">
        <f t="shared" si="0"/>
        <v>130.30303030303031</v>
      </c>
      <c r="F25">
        <v>7.7</v>
      </c>
      <c r="G25">
        <v>8.1999999999999993</v>
      </c>
      <c r="H25">
        <f t="shared" si="1"/>
        <v>106.49350649350649</v>
      </c>
    </row>
    <row r="26" spans="1:8" x14ac:dyDescent="0.2">
      <c r="A26" s="4"/>
      <c r="B26" s="3"/>
    </row>
    <row r="27" spans="1:8" x14ac:dyDescent="0.2">
      <c r="A27" s="3"/>
      <c r="B27" s="3"/>
    </row>
    <row r="29" spans="1:8" x14ac:dyDescent="0.2">
      <c r="A29" s="1" t="s">
        <v>19</v>
      </c>
      <c r="B29" t="s">
        <v>42</v>
      </c>
      <c r="C29">
        <v>7.9</v>
      </c>
      <c r="D29">
        <v>8.1999999999999993</v>
      </c>
      <c r="E29">
        <f t="shared" si="0"/>
        <v>103.79746835443035</v>
      </c>
      <c r="F29">
        <v>7.4</v>
      </c>
      <c r="G29">
        <v>7.8</v>
      </c>
      <c r="H29">
        <f t="shared" si="1"/>
        <v>105.40540540540539</v>
      </c>
    </row>
    <row r="30" spans="1:8" x14ac:dyDescent="0.2">
      <c r="A30" s="1" t="s">
        <v>21</v>
      </c>
      <c r="B30" t="s">
        <v>43</v>
      </c>
      <c r="C30">
        <v>7.1</v>
      </c>
      <c r="D30">
        <v>7.6</v>
      </c>
      <c r="E30">
        <f t="shared" si="0"/>
        <v>107.04225352112675</v>
      </c>
      <c r="F30">
        <v>7.5</v>
      </c>
      <c r="G30">
        <v>7.7</v>
      </c>
      <c r="H30">
        <f t="shared" si="1"/>
        <v>102.66666666666666</v>
      </c>
    </row>
    <row r="31" spans="1:8" x14ac:dyDescent="0.2">
      <c r="A31" s="1" t="s">
        <v>23</v>
      </c>
      <c r="B31" t="s">
        <v>45</v>
      </c>
      <c r="C31">
        <v>7.4</v>
      </c>
      <c r="D31">
        <v>8.4</v>
      </c>
      <c r="E31">
        <f t="shared" si="0"/>
        <v>113.51351351351352</v>
      </c>
      <c r="F31">
        <v>8.4</v>
      </c>
      <c r="G31">
        <v>8.6</v>
      </c>
      <c r="H31">
        <f t="shared" si="1"/>
        <v>102.38095238095238</v>
      </c>
    </row>
    <row r="32" spans="1:8" x14ac:dyDescent="0.2">
      <c r="A32" s="1" t="s">
        <v>35</v>
      </c>
      <c r="B32" t="s">
        <v>42</v>
      </c>
      <c r="C32">
        <v>7.7</v>
      </c>
      <c r="D32">
        <v>7.9</v>
      </c>
      <c r="E32">
        <f t="shared" si="0"/>
        <v>102.59740259740259</v>
      </c>
      <c r="F32" s="2">
        <v>6.6</v>
      </c>
      <c r="G32">
        <v>8</v>
      </c>
      <c r="H32" s="2">
        <f t="shared" si="1"/>
        <v>121.21212121212122</v>
      </c>
    </row>
    <row r="33" spans="1:8" x14ac:dyDescent="0.2">
      <c r="A33" s="1" t="s">
        <v>37</v>
      </c>
      <c r="B33" t="s">
        <v>42</v>
      </c>
      <c r="C33">
        <v>7.7</v>
      </c>
      <c r="D33">
        <v>7.9</v>
      </c>
      <c r="E33">
        <f t="shared" si="0"/>
        <v>102.59740259740259</v>
      </c>
      <c r="F33" s="2">
        <v>5.6</v>
      </c>
      <c r="G33">
        <v>7.7</v>
      </c>
      <c r="H33" s="2">
        <f t="shared" si="1"/>
        <v>137.50000000000003</v>
      </c>
    </row>
    <row r="34" spans="1:8" x14ac:dyDescent="0.2">
      <c r="A34" s="4"/>
      <c r="B34" s="3"/>
    </row>
    <row r="35" spans="1:8" x14ac:dyDescent="0.2">
      <c r="A35" s="3"/>
      <c r="B35" s="3"/>
    </row>
    <row r="37" spans="1:8" x14ac:dyDescent="0.2">
      <c r="A37" s="1" t="s">
        <v>25</v>
      </c>
      <c r="B37" t="s">
        <v>42</v>
      </c>
      <c r="C37">
        <v>8.3000000000000007</v>
      </c>
      <c r="D37">
        <v>8.5</v>
      </c>
      <c r="E37">
        <f t="shared" si="0"/>
        <v>102.40963855421685</v>
      </c>
      <c r="F37">
        <v>6.5</v>
      </c>
      <c r="G37">
        <v>7.4</v>
      </c>
      <c r="H37">
        <f t="shared" si="1"/>
        <v>113.84615384615384</v>
      </c>
    </row>
    <row r="38" spans="1:8" x14ac:dyDescent="0.2">
      <c r="A38" s="1" t="s">
        <v>26</v>
      </c>
      <c r="B38" t="s">
        <v>43</v>
      </c>
      <c r="C38">
        <v>8</v>
      </c>
      <c r="D38">
        <v>8.1999999999999993</v>
      </c>
      <c r="E38">
        <f t="shared" si="0"/>
        <v>102.49999999999999</v>
      </c>
      <c r="F38" s="2">
        <v>6.3</v>
      </c>
      <c r="G38">
        <v>8.1999999999999993</v>
      </c>
      <c r="H38" s="2">
        <f t="shared" si="1"/>
        <v>130.15873015873015</v>
      </c>
    </row>
    <row r="39" spans="1:8" x14ac:dyDescent="0.2">
      <c r="A39" s="1" t="s">
        <v>28</v>
      </c>
      <c r="B39" t="s">
        <v>43</v>
      </c>
      <c r="C39">
        <v>8.1999999999999993</v>
      </c>
      <c r="D39" s="2">
        <v>6.4</v>
      </c>
      <c r="E39" s="2">
        <f t="shared" si="0"/>
        <v>78.048780487804891</v>
      </c>
      <c r="F39" s="2">
        <v>6.3</v>
      </c>
      <c r="G39">
        <v>8.6999999999999993</v>
      </c>
      <c r="H39" s="2">
        <f t="shared" si="1"/>
        <v>138.0952380952381</v>
      </c>
    </row>
    <row r="40" spans="1:8" x14ac:dyDescent="0.2">
      <c r="A40" s="1" t="s">
        <v>38</v>
      </c>
      <c r="B40" t="s">
        <v>42</v>
      </c>
      <c r="C40">
        <v>7.8</v>
      </c>
      <c r="D40">
        <v>8</v>
      </c>
      <c r="E40">
        <f t="shared" si="0"/>
        <v>102.56410256410258</v>
      </c>
      <c r="F40">
        <v>6.3</v>
      </c>
      <c r="G40">
        <v>8</v>
      </c>
      <c r="H40">
        <f t="shared" si="1"/>
        <v>126.98412698412697</v>
      </c>
    </row>
    <row r="41" spans="1:8" x14ac:dyDescent="0.2">
      <c r="A41" s="1" t="s">
        <v>40</v>
      </c>
      <c r="B41" t="s">
        <v>42</v>
      </c>
      <c r="C41">
        <v>7.9</v>
      </c>
      <c r="D41">
        <v>8.1999999999999993</v>
      </c>
      <c r="E41">
        <f t="shared" si="0"/>
        <v>103.79746835443035</v>
      </c>
      <c r="F41">
        <v>7.1</v>
      </c>
      <c r="G41">
        <v>8.1999999999999993</v>
      </c>
      <c r="H41">
        <f t="shared" si="1"/>
        <v>115.49295774647888</v>
      </c>
    </row>
    <row r="42" spans="1:8" x14ac:dyDescent="0.2">
      <c r="A42" s="4"/>
      <c r="B42" s="3"/>
    </row>
    <row r="43" spans="1:8" x14ac:dyDescent="0.2">
      <c r="A43" s="3"/>
      <c r="B43" s="3"/>
    </row>
    <row r="45" spans="1:8" x14ac:dyDescent="0.2">
      <c r="A45" s="1" t="s">
        <v>24</v>
      </c>
      <c r="B45" t="s">
        <v>43</v>
      </c>
      <c r="C45">
        <v>7.7</v>
      </c>
      <c r="D45">
        <v>7.9</v>
      </c>
      <c r="E45">
        <f t="shared" si="0"/>
        <v>102.59740259740259</v>
      </c>
      <c r="F45">
        <v>6.7</v>
      </c>
      <c r="G45" s="2">
        <v>6.4</v>
      </c>
      <c r="H45" s="2">
        <f t="shared" si="1"/>
        <v>95.522388059701484</v>
      </c>
    </row>
    <row r="46" spans="1:8" x14ac:dyDescent="0.2">
      <c r="A46" s="1" t="s">
        <v>27</v>
      </c>
      <c r="B46" t="s">
        <v>42</v>
      </c>
      <c r="C46">
        <v>8.1999999999999993</v>
      </c>
      <c r="D46">
        <v>8.3000000000000007</v>
      </c>
      <c r="E46">
        <f t="shared" si="0"/>
        <v>101.21951219512198</v>
      </c>
      <c r="F46" s="2">
        <v>6.8</v>
      </c>
      <c r="G46">
        <v>8.1999999999999993</v>
      </c>
      <c r="H46" s="2">
        <f t="shared" si="1"/>
        <v>120.58823529411764</v>
      </c>
    </row>
    <row r="47" spans="1:8" x14ac:dyDescent="0.2">
      <c r="A47" s="1" t="s">
        <v>29</v>
      </c>
      <c r="B47" t="s">
        <v>43</v>
      </c>
      <c r="C47">
        <v>7.3</v>
      </c>
      <c r="D47">
        <v>7.9</v>
      </c>
      <c r="E47">
        <f t="shared" si="0"/>
        <v>108.21917808219179</v>
      </c>
      <c r="F47">
        <v>8</v>
      </c>
      <c r="G47">
        <v>8</v>
      </c>
      <c r="H47">
        <f t="shared" si="1"/>
        <v>100</v>
      </c>
    </row>
    <row r="48" spans="1:8" x14ac:dyDescent="0.2">
      <c r="A48" s="1" t="s">
        <v>39</v>
      </c>
      <c r="B48" t="s">
        <v>42</v>
      </c>
      <c r="C48">
        <v>7.9</v>
      </c>
      <c r="D48">
        <v>8.1999999999999993</v>
      </c>
      <c r="E48">
        <f t="shared" si="0"/>
        <v>103.79746835443035</v>
      </c>
      <c r="F48">
        <v>7.9</v>
      </c>
      <c r="G48">
        <v>8</v>
      </c>
      <c r="H48">
        <f t="shared" si="1"/>
        <v>101.26582278481011</v>
      </c>
    </row>
    <row r="49" spans="1:8" x14ac:dyDescent="0.2">
      <c r="A49" s="1" t="s">
        <v>41</v>
      </c>
      <c r="B49" t="s">
        <v>42</v>
      </c>
      <c r="C49">
        <v>7.7</v>
      </c>
      <c r="D49">
        <v>7.9</v>
      </c>
      <c r="E49">
        <f t="shared" si="0"/>
        <v>102.59740259740259</v>
      </c>
      <c r="F49">
        <v>7.3</v>
      </c>
      <c r="G49">
        <v>8</v>
      </c>
      <c r="H49">
        <f t="shared" si="1"/>
        <v>109.58904109589041</v>
      </c>
    </row>
    <row r="50" spans="1:8" x14ac:dyDescent="0.2">
      <c r="A50" s="3"/>
      <c r="B50" s="3"/>
    </row>
    <row r="51" spans="1:8" x14ac:dyDescent="0.2">
      <c r="A51" s="3"/>
      <c r="B5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4"/>
  <sheetViews>
    <sheetView workbookViewId="0">
      <selection activeCell="K31" sqref="K31"/>
    </sheetView>
  </sheetViews>
  <sheetFormatPr baseColWidth="10" defaultColWidth="8.83203125" defaultRowHeight="15" x14ac:dyDescent="0.2"/>
  <cols>
    <col min="1" max="1" width="14.1640625" customWidth="1"/>
  </cols>
  <sheetData>
    <row r="1" spans="1:8" s="5" customFormat="1" x14ac:dyDescent="0.2">
      <c r="A1" s="5" t="s">
        <v>60</v>
      </c>
      <c r="H1" s="5" t="s">
        <v>61</v>
      </c>
    </row>
    <row r="3" spans="1:8" x14ac:dyDescent="0.2">
      <c r="B3">
        <v>102.59740259740259</v>
      </c>
      <c r="H3">
        <v>95.121951219512198</v>
      </c>
    </row>
    <row r="4" spans="1:8" x14ac:dyDescent="0.2">
      <c r="B4">
        <v>101.29870129870129</v>
      </c>
      <c r="H4">
        <v>107.89473684210526</v>
      </c>
    </row>
    <row r="5" spans="1:8" x14ac:dyDescent="0.2">
      <c r="B5">
        <v>111.11111111111111</v>
      </c>
      <c r="H5">
        <v>106.94444444444444</v>
      </c>
    </row>
    <row r="6" spans="1:8" x14ac:dyDescent="0.2">
      <c r="B6">
        <v>105.1948051948052</v>
      </c>
      <c r="H6">
        <v>102.66666666666666</v>
      </c>
    </row>
    <row r="7" spans="1:8" x14ac:dyDescent="0.2">
      <c r="B7">
        <v>103.57142857142856</v>
      </c>
      <c r="H7">
        <v>108.21917808219179</v>
      </c>
    </row>
    <row r="8" spans="1:8" x14ac:dyDescent="0.2">
      <c r="B8">
        <v>105.0632911392405</v>
      </c>
      <c r="H8">
        <v>110.14492753623186</v>
      </c>
    </row>
    <row r="9" spans="1:8" x14ac:dyDescent="0.2">
      <c r="B9">
        <v>106.32911392405062</v>
      </c>
      <c r="H9">
        <v>106.75675675675676</v>
      </c>
    </row>
    <row r="10" spans="1:8" x14ac:dyDescent="0.2">
      <c r="B10">
        <v>101.23456790123457</v>
      </c>
      <c r="H10">
        <v>102.56410256410258</v>
      </c>
    </row>
    <row r="11" spans="1:8" x14ac:dyDescent="0.2">
      <c r="B11">
        <v>103.89610389610388</v>
      </c>
      <c r="H11">
        <v>126.31578947368401</v>
      </c>
    </row>
    <row r="12" spans="1:8" x14ac:dyDescent="0.2">
      <c r="B12">
        <v>101.38888888888889</v>
      </c>
      <c r="H12">
        <v>100</v>
      </c>
    </row>
    <row r="13" spans="1:8" x14ac:dyDescent="0.2">
      <c r="B13">
        <v>103.79746835443035</v>
      </c>
      <c r="H13">
        <v>105.63380281690142</v>
      </c>
    </row>
    <row r="14" spans="1:8" x14ac:dyDescent="0.2">
      <c r="B14">
        <v>107.04225352112675</v>
      </c>
      <c r="H14">
        <v>105.47945205479452</v>
      </c>
    </row>
    <row r="15" spans="1:8" x14ac:dyDescent="0.2">
      <c r="B15">
        <v>113.51351351351352</v>
      </c>
      <c r="H15">
        <v>106.49350649350649</v>
      </c>
    </row>
    <row r="16" spans="1:8" x14ac:dyDescent="0.2">
      <c r="B16">
        <v>102.59740259740259</v>
      </c>
      <c r="H16">
        <v>105.40540540540539</v>
      </c>
    </row>
    <row r="17" spans="1:12" x14ac:dyDescent="0.2">
      <c r="B17">
        <v>102.59740259740259</v>
      </c>
      <c r="H17">
        <v>102.66666666666666</v>
      </c>
    </row>
    <row r="18" spans="1:12" x14ac:dyDescent="0.2">
      <c r="B18">
        <v>102.40963855421685</v>
      </c>
      <c r="H18">
        <v>102.38095238095238</v>
      </c>
    </row>
    <row r="19" spans="1:12" x14ac:dyDescent="0.2">
      <c r="B19">
        <v>102.49999999999999</v>
      </c>
      <c r="H19">
        <v>113.84615384615384</v>
      </c>
    </row>
    <row r="20" spans="1:12" x14ac:dyDescent="0.2">
      <c r="B20">
        <v>102.56410256410258</v>
      </c>
      <c r="H20">
        <v>126.98412698412697</v>
      </c>
    </row>
    <row r="21" spans="1:12" x14ac:dyDescent="0.2">
      <c r="B21">
        <v>103.79746835443035</v>
      </c>
      <c r="H21">
        <v>115.49295774647888</v>
      </c>
    </row>
    <row r="22" spans="1:12" x14ac:dyDescent="0.2">
      <c r="B22">
        <v>102.59740259740259</v>
      </c>
      <c r="H22">
        <v>100</v>
      </c>
    </row>
    <row r="23" spans="1:12" x14ac:dyDescent="0.2">
      <c r="B23">
        <v>101.21951219512198</v>
      </c>
      <c r="H23">
        <v>101.26582278481011</v>
      </c>
    </row>
    <row r="24" spans="1:12" x14ac:dyDescent="0.2">
      <c r="B24">
        <v>108.21917808219179</v>
      </c>
      <c r="H24">
        <v>109.58904109589041</v>
      </c>
    </row>
    <row r="25" spans="1:12" x14ac:dyDescent="0.2">
      <c r="B25">
        <v>103.79746835443035</v>
      </c>
    </row>
    <row r="26" spans="1:12" x14ac:dyDescent="0.2">
      <c r="B26">
        <v>102.59740259740259</v>
      </c>
    </row>
    <row r="27" spans="1:12" x14ac:dyDescent="0.2">
      <c r="K27" t="s">
        <v>63</v>
      </c>
    </row>
    <row r="28" spans="1:12" x14ac:dyDescent="0.2">
      <c r="A28" s="3" t="s">
        <v>55</v>
      </c>
      <c r="B28" s="3">
        <f>MEDIAN(B3:B26)</f>
        <v>103.08441558441558</v>
      </c>
      <c r="C28" s="3"/>
      <c r="D28" s="3"/>
      <c r="E28" s="3"/>
      <c r="F28" s="3"/>
      <c r="G28" s="3"/>
      <c r="H28" s="3">
        <f>MEDIAN(H3:H24)</f>
        <v>106.06365465520395</v>
      </c>
      <c r="I28" s="3"/>
    </row>
    <row r="29" spans="1:12" x14ac:dyDescent="0.2">
      <c r="A29" s="3" t="s">
        <v>56</v>
      </c>
      <c r="B29" s="3">
        <f>AVERAGE(B3:B26)</f>
        <v>104.20565118358924</v>
      </c>
      <c r="C29" s="3"/>
      <c r="D29" s="3"/>
      <c r="E29" s="3"/>
      <c r="F29" s="3"/>
      <c r="G29" s="3"/>
      <c r="H29" s="3">
        <f>AVERAGE(H3:H24)</f>
        <v>107.35756553915375</v>
      </c>
      <c r="I29" s="3"/>
      <c r="K29" s="9">
        <f>AVERAGE(B29,H29)</f>
        <v>105.7816083613715</v>
      </c>
      <c r="L29" t="s">
        <v>62</v>
      </c>
    </row>
    <row r="30" spans="1:12" x14ac:dyDescent="0.2">
      <c r="A30" s="3" t="s">
        <v>57</v>
      </c>
      <c r="B30" s="3">
        <f>_xlfn.MODE.MULT(B3:B26)</f>
        <v>102.59740259740259</v>
      </c>
      <c r="C30" s="3"/>
      <c r="D30" s="3"/>
      <c r="E30" s="3"/>
      <c r="F30" s="3"/>
      <c r="G30" s="3"/>
      <c r="H30" s="3">
        <f>_xlfn.MODE.MULT(H3:H24)</f>
        <v>102.66666666666666</v>
      </c>
      <c r="I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2" x14ac:dyDescent="0.2">
      <c r="A32" s="3" t="s">
        <v>58</v>
      </c>
      <c r="B32" s="3">
        <f>STDEVA(B3:B26)</f>
        <v>3.1039114774770615</v>
      </c>
      <c r="C32" s="3"/>
      <c r="D32" s="3"/>
      <c r="E32" s="3"/>
      <c r="F32" s="3"/>
      <c r="G32" s="3"/>
      <c r="H32" s="3">
        <f>STDEVA(H3:H24)</f>
        <v>7.7616589646253944</v>
      </c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 t="s">
        <v>59</v>
      </c>
      <c r="B34" s="3">
        <v>101.22</v>
      </c>
      <c r="C34" s="3">
        <v>113.51</v>
      </c>
      <c r="D34" s="3"/>
      <c r="E34" s="3"/>
      <c r="F34" s="3"/>
      <c r="G34" s="3"/>
      <c r="H34" s="3">
        <v>100</v>
      </c>
      <c r="I34" s="3">
        <v>126.32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"/>
  <sheetViews>
    <sheetView workbookViewId="0">
      <selection activeCell="G10" sqref="G10"/>
    </sheetView>
  </sheetViews>
  <sheetFormatPr baseColWidth="10" defaultColWidth="8.83203125" defaultRowHeight="15" x14ac:dyDescent="0.2"/>
  <cols>
    <col min="1" max="1" width="17.83203125" customWidth="1"/>
    <col min="2" max="2" width="13.6640625" customWidth="1"/>
    <col min="3" max="3" width="16.5" customWidth="1"/>
    <col min="4" max="4" width="25" customWidth="1"/>
  </cols>
  <sheetData>
    <row r="1" spans="1:4" x14ac:dyDescent="0.2">
      <c r="A1" s="6"/>
      <c r="B1" s="6"/>
      <c r="C1" s="6"/>
    </row>
    <row r="2" spans="1:4" x14ac:dyDescent="0.2">
      <c r="B2" s="8" t="s">
        <v>64</v>
      </c>
      <c r="C2" s="8" t="s">
        <v>65</v>
      </c>
    </row>
    <row r="3" spans="1:4" x14ac:dyDescent="0.2">
      <c r="A3" s="5" t="s">
        <v>0</v>
      </c>
      <c r="B3" s="5" t="s">
        <v>49</v>
      </c>
      <c r="C3" s="5" t="s">
        <v>49</v>
      </c>
    </row>
    <row r="5" spans="1:4" x14ac:dyDescent="0.2">
      <c r="A5" t="s">
        <v>12</v>
      </c>
      <c r="B5">
        <v>495</v>
      </c>
      <c r="C5">
        <v>560</v>
      </c>
      <c r="D5">
        <f>(C5/B5)*100</f>
        <v>113.13131313131312</v>
      </c>
    </row>
    <row r="6" spans="1:4" x14ac:dyDescent="0.2">
      <c r="A6" s="1" t="s">
        <v>14</v>
      </c>
      <c r="B6">
        <v>483</v>
      </c>
      <c r="C6">
        <v>550</v>
      </c>
      <c r="D6">
        <f t="shared" ref="D6:D34" si="0">(C6/B6)*100</f>
        <v>113.87163561076605</v>
      </c>
    </row>
    <row r="7" spans="1:4" x14ac:dyDescent="0.2">
      <c r="A7" s="1" t="s">
        <v>16</v>
      </c>
      <c r="B7">
        <v>445</v>
      </c>
      <c r="C7">
        <v>506</v>
      </c>
      <c r="D7">
        <f t="shared" si="0"/>
        <v>113.70786516853933</v>
      </c>
    </row>
    <row r="8" spans="1:4" x14ac:dyDescent="0.2">
      <c r="A8" s="1" t="s">
        <v>30</v>
      </c>
      <c r="B8">
        <v>457</v>
      </c>
      <c r="C8">
        <v>499</v>
      </c>
      <c r="D8">
        <f t="shared" si="0"/>
        <v>109.19037199124726</v>
      </c>
    </row>
    <row r="9" spans="1:4" x14ac:dyDescent="0.2">
      <c r="A9" s="1" t="s">
        <v>32</v>
      </c>
      <c r="B9">
        <v>492</v>
      </c>
      <c r="C9">
        <v>557</v>
      </c>
      <c r="D9">
        <f t="shared" si="0"/>
        <v>113.21138211382113</v>
      </c>
    </row>
    <row r="10" spans="1:4" x14ac:dyDescent="0.2">
      <c r="A10" s="1" t="s">
        <v>13</v>
      </c>
      <c r="B10">
        <v>445</v>
      </c>
      <c r="C10">
        <v>499</v>
      </c>
      <c r="D10">
        <f t="shared" si="0"/>
        <v>112.13483146067415</v>
      </c>
    </row>
    <row r="11" spans="1:4" x14ac:dyDescent="0.2">
      <c r="A11" s="1" t="s">
        <v>15</v>
      </c>
      <c r="B11">
        <v>438</v>
      </c>
      <c r="C11">
        <v>494</v>
      </c>
      <c r="D11">
        <f t="shared" si="0"/>
        <v>112.78538812785388</v>
      </c>
    </row>
    <row r="12" spans="1:4" x14ac:dyDescent="0.2">
      <c r="A12" s="1" t="s">
        <v>17</v>
      </c>
      <c r="B12">
        <v>478</v>
      </c>
      <c r="C12">
        <v>547</v>
      </c>
      <c r="D12">
        <f t="shared" si="0"/>
        <v>114.43514644351464</v>
      </c>
    </row>
    <row r="13" spans="1:4" x14ac:dyDescent="0.2">
      <c r="A13" s="1" t="s">
        <v>31</v>
      </c>
      <c r="B13">
        <v>498</v>
      </c>
      <c r="C13">
        <v>560</v>
      </c>
      <c r="D13">
        <f t="shared" si="0"/>
        <v>112.44979919678715</v>
      </c>
    </row>
    <row r="14" spans="1:4" x14ac:dyDescent="0.2">
      <c r="A14" s="1" t="s">
        <v>33</v>
      </c>
      <c r="B14">
        <v>476</v>
      </c>
      <c r="C14">
        <v>542</v>
      </c>
      <c r="D14">
        <f t="shared" si="0"/>
        <v>113.8655462184874</v>
      </c>
    </row>
    <row r="15" spans="1:4" x14ac:dyDescent="0.2">
      <c r="A15" s="1" t="s">
        <v>18</v>
      </c>
      <c r="B15">
        <v>518</v>
      </c>
      <c r="C15">
        <v>569</v>
      </c>
      <c r="D15">
        <f t="shared" si="0"/>
        <v>109.84555984555983</v>
      </c>
    </row>
    <row r="16" spans="1:4" x14ac:dyDescent="0.2">
      <c r="A16" s="1" t="s">
        <v>20</v>
      </c>
      <c r="B16">
        <v>488</v>
      </c>
      <c r="C16">
        <v>541</v>
      </c>
      <c r="D16">
        <f t="shared" si="0"/>
        <v>110.86065573770492</v>
      </c>
    </row>
    <row r="17" spans="1:4" x14ac:dyDescent="0.2">
      <c r="A17" s="1" t="s">
        <v>22</v>
      </c>
      <c r="B17">
        <v>432</v>
      </c>
      <c r="C17">
        <v>498</v>
      </c>
      <c r="D17">
        <f t="shared" si="0"/>
        <v>115.27777777777777</v>
      </c>
    </row>
    <row r="18" spans="1:4" x14ac:dyDescent="0.2">
      <c r="A18" s="1" t="s">
        <v>34</v>
      </c>
      <c r="B18">
        <v>465</v>
      </c>
      <c r="C18">
        <v>540</v>
      </c>
      <c r="D18">
        <f t="shared" si="0"/>
        <v>116.12903225806453</v>
      </c>
    </row>
    <row r="19" spans="1:4" x14ac:dyDescent="0.2">
      <c r="A19" s="1" t="s">
        <v>36</v>
      </c>
      <c r="B19">
        <v>530</v>
      </c>
      <c r="C19">
        <v>611</v>
      </c>
      <c r="D19">
        <f t="shared" si="0"/>
        <v>115.28301886792454</v>
      </c>
    </row>
    <row r="20" spans="1:4" x14ac:dyDescent="0.2">
      <c r="A20" s="1" t="s">
        <v>19</v>
      </c>
      <c r="B20">
        <v>449</v>
      </c>
      <c r="C20">
        <v>510</v>
      </c>
      <c r="D20">
        <f t="shared" si="0"/>
        <v>113.58574610244989</v>
      </c>
    </row>
    <row r="21" spans="1:4" x14ac:dyDescent="0.2">
      <c r="A21" s="1" t="s">
        <v>21</v>
      </c>
      <c r="B21">
        <v>468</v>
      </c>
      <c r="C21">
        <v>510</v>
      </c>
      <c r="D21">
        <f t="shared" si="0"/>
        <v>108.97435897435896</v>
      </c>
    </row>
    <row r="22" spans="1:4" x14ac:dyDescent="0.2">
      <c r="A22" s="1" t="s">
        <v>23</v>
      </c>
      <c r="B22">
        <v>432</v>
      </c>
      <c r="C22">
        <v>498</v>
      </c>
      <c r="D22">
        <f t="shared" si="0"/>
        <v>115.27777777777777</v>
      </c>
    </row>
    <row r="23" spans="1:4" x14ac:dyDescent="0.2">
      <c r="A23" s="1" t="s">
        <v>35</v>
      </c>
      <c r="B23">
        <v>482</v>
      </c>
      <c r="C23">
        <v>560</v>
      </c>
      <c r="D23">
        <f t="shared" si="0"/>
        <v>116.1825726141079</v>
      </c>
    </row>
    <row r="24" spans="1:4" x14ac:dyDescent="0.2">
      <c r="A24" s="1" t="s">
        <v>37</v>
      </c>
      <c r="B24">
        <v>470</v>
      </c>
      <c r="C24">
        <v>527</v>
      </c>
      <c r="D24">
        <f t="shared" si="0"/>
        <v>112.12765957446808</v>
      </c>
    </row>
    <row r="25" spans="1:4" x14ac:dyDescent="0.2">
      <c r="A25" s="1" t="s">
        <v>25</v>
      </c>
      <c r="B25">
        <v>511</v>
      </c>
      <c r="C25">
        <v>541</v>
      </c>
      <c r="D25">
        <f t="shared" si="0"/>
        <v>105.87084148727985</v>
      </c>
    </row>
    <row r="26" spans="1:4" x14ac:dyDescent="0.2">
      <c r="A26" s="1" t="s">
        <v>26</v>
      </c>
      <c r="B26">
        <v>508</v>
      </c>
      <c r="C26">
        <v>577</v>
      </c>
      <c r="D26">
        <f t="shared" si="0"/>
        <v>113.58267716535433</v>
      </c>
    </row>
    <row r="27" spans="1:4" x14ac:dyDescent="0.2">
      <c r="A27" s="1" t="s">
        <v>28</v>
      </c>
      <c r="B27">
        <v>527</v>
      </c>
      <c r="C27">
        <v>601</v>
      </c>
      <c r="D27">
        <f t="shared" si="0"/>
        <v>114.04174573055028</v>
      </c>
    </row>
    <row r="28" spans="1:4" x14ac:dyDescent="0.2">
      <c r="A28" s="1" t="s">
        <v>38</v>
      </c>
      <c r="B28">
        <v>444</v>
      </c>
      <c r="C28">
        <v>511</v>
      </c>
      <c r="D28">
        <f t="shared" si="0"/>
        <v>115.09009009009009</v>
      </c>
    </row>
    <row r="29" spans="1:4" x14ac:dyDescent="0.2">
      <c r="A29" s="1" t="s">
        <v>40</v>
      </c>
      <c r="B29">
        <v>475</v>
      </c>
      <c r="C29">
        <v>568</v>
      </c>
      <c r="D29">
        <f t="shared" si="0"/>
        <v>119.57894736842105</v>
      </c>
    </row>
    <row r="30" spans="1:4" x14ac:dyDescent="0.2">
      <c r="A30" s="1" t="s">
        <v>24</v>
      </c>
      <c r="B30">
        <v>486</v>
      </c>
      <c r="C30">
        <v>529</v>
      </c>
      <c r="D30">
        <f t="shared" si="0"/>
        <v>108.84773662551441</v>
      </c>
    </row>
    <row r="31" spans="1:4" x14ac:dyDescent="0.2">
      <c r="A31" s="1" t="s">
        <v>27</v>
      </c>
      <c r="B31">
        <v>483</v>
      </c>
      <c r="C31">
        <v>515</v>
      </c>
      <c r="D31">
        <f t="shared" si="0"/>
        <v>106.62525879917185</v>
      </c>
    </row>
    <row r="32" spans="1:4" x14ac:dyDescent="0.2">
      <c r="A32" s="1" t="s">
        <v>29</v>
      </c>
      <c r="B32">
        <v>495</v>
      </c>
      <c r="C32">
        <v>582</v>
      </c>
      <c r="D32">
        <f t="shared" si="0"/>
        <v>117.57575757575758</v>
      </c>
    </row>
    <row r="33" spans="1:4" x14ac:dyDescent="0.2">
      <c r="A33" s="1" t="s">
        <v>39</v>
      </c>
      <c r="B33">
        <v>478</v>
      </c>
      <c r="C33">
        <v>535</v>
      </c>
      <c r="D33">
        <f t="shared" si="0"/>
        <v>111.92468619246863</v>
      </c>
    </row>
    <row r="34" spans="1:4" x14ac:dyDescent="0.2">
      <c r="A34" s="1" t="s">
        <v>41</v>
      </c>
      <c r="B34">
        <v>486</v>
      </c>
      <c r="C34">
        <v>557</v>
      </c>
      <c r="D34">
        <f t="shared" si="0"/>
        <v>114.6090534979424</v>
      </c>
    </row>
    <row r="36" spans="1:4" x14ac:dyDescent="0.2">
      <c r="A36" s="4" t="s">
        <v>55</v>
      </c>
      <c r="B36" s="3">
        <f>MEDIAN(B5:B34)</f>
        <v>480</v>
      </c>
      <c r="C36" s="3">
        <f>MEDIAN(C5:C34)</f>
        <v>541</v>
      </c>
      <c r="D36" s="3">
        <f>MEDIAN(D5:D34)</f>
        <v>113.5842116339021</v>
      </c>
    </row>
    <row r="37" spans="1:4" x14ac:dyDescent="0.2">
      <c r="A37" s="4" t="s">
        <v>56</v>
      </c>
      <c r="B37" s="3">
        <f>AVERAGE(B5:B34)</f>
        <v>477.8</v>
      </c>
      <c r="C37" s="3">
        <f>AVERAGE(C5:C34)</f>
        <v>539.79999999999995</v>
      </c>
      <c r="D37" s="3">
        <f>AVERAGE(D5:D34)</f>
        <v>113.00247445085829</v>
      </c>
    </row>
    <row r="38" spans="1:4" x14ac:dyDescent="0.2">
      <c r="A38" s="4" t="s">
        <v>66</v>
      </c>
      <c r="B38" s="3">
        <f>STDEVA(B5:B34)</f>
        <v>26.880835372897696</v>
      </c>
      <c r="C38" s="3">
        <f>STDEVA(C5:C34)</f>
        <v>31.728807752251111</v>
      </c>
      <c r="D38" s="3">
        <f>STDEVA(D5:D34)</f>
        <v>3.0487398107273038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 6</vt:lpstr>
      <vt:lpstr>WEEK 2</vt:lpstr>
      <vt:lpstr>COMBINED</vt:lpstr>
      <vt:lpstr>workings</vt:lpstr>
      <vt:lpstr>length increase</vt:lpstr>
      <vt:lpstr>weight increase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McEwan J.K.</dc:creator>
  <cp:lastModifiedBy>Josephine McEwan</cp:lastModifiedBy>
  <dcterms:created xsi:type="dcterms:W3CDTF">2019-07-03T10:51:28Z</dcterms:created>
  <dcterms:modified xsi:type="dcterms:W3CDTF">2024-10-09T10:56:26Z</dcterms:modified>
</cp:coreProperties>
</file>