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Volumes/My Passport/Dianne/Dianne_analysis/Official_prism_analysis_WCP/Final_analysis_Aug2022/"/>
    </mc:Choice>
  </mc:AlternateContent>
  <xr:revisionPtr revIDLastSave="0" documentId="13_ncr:1_{FABE0988-B44C-E74B-93A0-22AE88EB19AE}" xr6:coauthVersionLast="36" xr6:coauthVersionMax="36" xr10:uidLastSave="{00000000-0000-0000-0000-000000000000}"/>
  <bookViews>
    <workbookView xWindow="-38300" yWindow="-9900" windowWidth="34240" windowHeight="19560" activeTab="5" xr2:uid="{67A652E9-AF91-7748-B9B6-D15F53354D05}"/>
  </bookViews>
  <sheets>
    <sheet name="0-1h" sheetId="4" r:id="rId1"/>
    <sheet name="6h" sheetId="5" r:id="rId2"/>
    <sheet name="16h" sheetId="6" r:id="rId3"/>
    <sheet name="Descriptive stats" sheetId="7" r:id="rId4"/>
    <sheet name="Transduced_0-1h" sheetId="1" r:id="rId5"/>
    <sheet name="Transduced_6h" sheetId="2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70" i="2" l="1"/>
  <c r="Y51" i="2"/>
  <c r="Y50" i="2"/>
  <c r="Y49" i="2"/>
  <c r="Y41" i="2"/>
  <c r="Y42" i="2"/>
  <c r="Y43" i="2"/>
  <c r="Y44" i="2"/>
  <c r="Y45" i="2"/>
  <c r="Y46" i="2"/>
  <c r="Y40" i="2"/>
  <c r="Y39" i="2"/>
  <c r="Z16" i="1"/>
  <c r="Y3" i="2"/>
  <c r="Y4" i="2"/>
  <c r="Y5" i="2"/>
  <c r="Y6" i="2"/>
  <c r="Y7" i="2"/>
  <c r="Y9" i="2"/>
  <c r="Y12" i="2"/>
  <c r="Y16" i="2"/>
  <c r="Y17" i="2"/>
  <c r="Y18" i="2"/>
  <c r="Y20" i="2"/>
  <c r="Y21" i="2"/>
  <c r="Y73" i="1"/>
  <c r="Y74" i="1"/>
  <c r="Y70" i="1"/>
  <c r="Y71" i="1"/>
  <c r="Y48" i="1"/>
  <c r="Y52" i="1"/>
  <c r="Y50" i="1"/>
  <c r="Y51" i="1"/>
  <c r="Y2" i="1"/>
  <c r="Y3" i="1"/>
  <c r="Y4" i="1"/>
  <c r="Y5" i="1"/>
  <c r="Y26" i="1"/>
  <c r="Y27" i="1"/>
  <c r="Y28" i="1"/>
  <c r="Y2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4" i="2" l="1"/>
  <c r="U30" i="1"/>
  <c r="V30" i="1"/>
  <c r="T30" i="1"/>
  <c r="Z84" i="1"/>
  <c r="Y84" i="1"/>
  <c r="Z83" i="1"/>
  <c r="Y83" i="1"/>
  <c r="Z82" i="1"/>
  <c r="Y82" i="1"/>
  <c r="Z81" i="1"/>
  <c r="Y81" i="1"/>
  <c r="Y87" i="2" l="1"/>
  <c r="Y86" i="2"/>
  <c r="Y85" i="2"/>
  <c r="Y84" i="2"/>
  <c r="Y83" i="2"/>
  <c r="Y82" i="2"/>
  <c r="Y81" i="2"/>
  <c r="Y80" i="2"/>
  <c r="Y65" i="2"/>
  <c r="Y64" i="2"/>
  <c r="Y63" i="2"/>
  <c r="Y62" i="2"/>
  <c r="Y60" i="2"/>
  <c r="Y59" i="2"/>
  <c r="Y58" i="2"/>
  <c r="Y57" i="2"/>
  <c r="Y30" i="2"/>
  <c r="Y29" i="2"/>
  <c r="Y28" i="2"/>
  <c r="Y27" i="2"/>
  <c r="Y25" i="2"/>
  <c r="Y23" i="2"/>
  <c r="Y22" i="2"/>
  <c r="Z106" i="1"/>
  <c r="Y106" i="1"/>
  <c r="Z105" i="1"/>
  <c r="Y105" i="1"/>
  <c r="Z104" i="1"/>
  <c r="Y104" i="1"/>
  <c r="Z103" i="1"/>
  <c r="Y103" i="1"/>
  <c r="Z59" i="1"/>
  <c r="Y59" i="1"/>
  <c r="Z58" i="1"/>
  <c r="Y58" i="1"/>
  <c r="Z57" i="1"/>
  <c r="Y57" i="1"/>
  <c r="Z56" i="1"/>
  <c r="Y56" i="1"/>
  <c r="Z33" i="1"/>
  <c r="Z32" i="1"/>
  <c r="Z31" i="1"/>
  <c r="Z30" i="1"/>
  <c r="Y33" i="1"/>
  <c r="Y32" i="1"/>
  <c r="Y31" i="1"/>
  <c r="Y30" i="1"/>
  <c r="L18" i="7" l="1"/>
  <c r="K18" i="7"/>
  <c r="L17" i="7"/>
  <c r="K17" i="7"/>
  <c r="L14" i="7"/>
  <c r="K14" i="7"/>
  <c r="L13" i="7"/>
  <c r="K13" i="7"/>
  <c r="L8" i="7"/>
  <c r="K8" i="7"/>
  <c r="L7" i="7"/>
  <c r="K7" i="7"/>
  <c r="L3" i="7"/>
  <c r="L2" i="7"/>
  <c r="K3" i="7"/>
  <c r="K2" i="7"/>
  <c r="Y42" i="6" l="1"/>
  <c r="Y41" i="6"/>
  <c r="Y29" i="6"/>
  <c r="Y28" i="6"/>
  <c r="Y14" i="6"/>
  <c r="Y13" i="6"/>
  <c r="X12" i="5"/>
  <c r="Y13" i="5"/>
  <c r="X13" i="5"/>
  <c r="Y25" i="5"/>
  <c r="X25" i="5"/>
  <c r="Y36" i="5"/>
  <c r="X36" i="5"/>
  <c r="Y45" i="5"/>
  <c r="X45" i="5"/>
  <c r="Y44" i="5"/>
  <c r="X44" i="5"/>
  <c r="Y35" i="5"/>
  <c r="X35" i="5"/>
  <c r="Y24" i="5"/>
  <c r="X24" i="5"/>
  <c r="Y12" i="5"/>
  <c r="Y74" i="4"/>
  <c r="X74" i="4"/>
  <c r="Y53" i="4"/>
  <c r="X53" i="4"/>
  <c r="Y34" i="4"/>
  <c r="X34" i="4"/>
  <c r="Y19" i="4"/>
  <c r="X19" i="4"/>
  <c r="U75" i="4"/>
  <c r="U20" i="4"/>
  <c r="U35" i="4"/>
  <c r="U54" i="4"/>
  <c r="U53" i="4"/>
  <c r="T53" i="4"/>
  <c r="R53" i="4"/>
  <c r="Q53" i="4"/>
  <c r="P53" i="4"/>
  <c r="K53" i="4"/>
  <c r="T85" i="2"/>
  <c r="T81" i="2"/>
  <c r="T82" i="2"/>
  <c r="T80" i="2"/>
  <c r="U85" i="2"/>
  <c r="U84" i="2"/>
  <c r="T84" i="2"/>
  <c r="U81" i="2"/>
  <c r="U82" i="2"/>
  <c r="U80" i="2"/>
  <c r="R85" i="2"/>
  <c r="Q85" i="2"/>
  <c r="P85" i="2"/>
  <c r="R84" i="2"/>
  <c r="Q84" i="2"/>
  <c r="P84" i="2"/>
  <c r="R81" i="2"/>
  <c r="Q81" i="2"/>
  <c r="P81" i="2"/>
  <c r="R82" i="2"/>
  <c r="Q82" i="2"/>
  <c r="P82" i="2"/>
  <c r="R80" i="2"/>
  <c r="Q80" i="2"/>
  <c r="P80" i="2"/>
  <c r="K85" i="2"/>
  <c r="K84" i="2"/>
  <c r="K81" i="2"/>
  <c r="K82" i="2"/>
  <c r="K80" i="2"/>
  <c r="V87" i="2"/>
  <c r="V86" i="2"/>
  <c r="V84" i="2"/>
  <c r="V81" i="2"/>
  <c r="V85" i="2" s="1"/>
  <c r="V82" i="2"/>
  <c r="T63" i="2"/>
  <c r="T64" i="2"/>
  <c r="T62" i="2"/>
  <c r="U63" i="2"/>
  <c r="U64" i="2"/>
  <c r="U62" i="2"/>
  <c r="R63" i="2"/>
  <c r="Q63" i="2"/>
  <c r="P63" i="2"/>
  <c r="R64" i="2"/>
  <c r="Q64" i="2"/>
  <c r="P64" i="2"/>
  <c r="R62" i="2"/>
  <c r="Q62" i="2"/>
  <c r="P62" i="2"/>
  <c r="K63" i="2"/>
  <c r="K64" i="2"/>
  <c r="K62" i="2"/>
  <c r="T58" i="2"/>
  <c r="T59" i="2"/>
  <c r="T57" i="2"/>
  <c r="U58" i="2"/>
  <c r="U59" i="2"/>
  <c r="U57" i="2"/>
  <c r="R58" i="2"/>
  <c r="Q58" i="2"/>
  <c r="P58" i="2"/>
  <c r="R59" i="2"/>
  <c r="Q59" i="2"/>
  <c r="P59" i="2"/>
  <c r="R57" i="2"/>
  <c r="Q57" i="2"/>
  <c r="P57" i="2"/>
  <c r="K58" i="2"/>
  <c r="K59" i="2"/>
  <c r="K57" i="2"/>
  <c r="V65" i="2"/>
  <c r="V64" i="2"/>
  <c r="V62" i="2"/>
  <c r="V83" i="2" s="1"/>
  <c r="V60" i="2"/>
  <c r="V58" i="2"/>
  <c r="V63" i="2" s="1"/>
  <c r="V59" i="2"/>
  <c r="V57" i="2"/>
  <c r="T28" i="2"/>
  <c r="T27" i="2"/>
  <c r="U28" i="2"/>
  <c r="U27" i="2"/>
  <c r="R28" i="2"/>
  <c r="Q28" i="2"/>
  <c r="P28" i="2"/>
  <c r="R27" i="2"/>
  <c r="Q27" i="2"/>
  <c r="P27" i="2"/>
  <c r="K28" i="2"/>
  <c r="K27" i="2"/>
  <c r="T25" i="2"/>
  <c r="T23" i="2"/>
  <c r="T24" i="2"/>
  <c r="T22" i="2"/>
  <c r="U25" i="2"/>
  <c r="U23" i="2"/>
  <c r="U24" i="2"/>
  <c r="U22" i="2"/>
  <c r="R25" i="2"/>
  <c r="Q25" i="2"/>
  <c r="P25" i="2"/>
  <c r="R23" i="2"/>
  <c r="Q23" i="2"/>
  <c r="P23" i="2"/>
  <c r="R24" i="2"/>
  <c r="Q24" i="2"/>
  <c r="P24" i="2"/>
  <c r="R22" i="2"/>
  <c r="Q22" i="2"/>
  <c r="P22" i="2"/>
  <c r="K25" i="2"/>
  <c r="K23" i="2"/>
  <c r="K24" i="2"/>
  <c r="K22" i="2"/>
  <c r="V30" i="2"/>
  <c r="V29" i="2"/>
  <c r="V27" i="2"/>
  <c r="V25" i="2"/>
  <c r="V23" i="2"/>
  <c r="V28" i="2" s="1"/>
  <c r="V24" i="2"/>
  <c r="V22" i="2"/>
  <c r="Y2" i="2"/>
  <c r="T106" i="1"/>
  <c r="T104" i="1"/>
  <c r="T105" i="1"/>
  <c r="T103" i="1"/>
  <c r="V106" i="1"/>
  <c r="U106" i="1"/>
  <c r="V104" i="1"/>
  <c r="U104" i="1"/>
  <c r="V105" i="1"/>
  <c r="U105" i="1"/>
  <c r="V103" i="1"/>
  <c r="U103" i="1"/>
  <c r="R106" i="1"/>
  <c r="Q106" i="1"/>
  <c r="P106" i="1"/>
  <c r="R104" i="1"/>
  <c r="Q104" i="1"/>
  <c r="P104" i="1"/>
  <c r="R105" i="1"/>
  <c r="Q105" i="1"/>
  <c r="P105" i="1"/>
  <c r="R103" i="1"/>
  <c r="Q103" i="1"/>
  <c r="P103" i="1"/>
  <c r="K106" i="1"/>
  <c r="K104" i="1"/>
  <c r="K105" i="1"/>
  <c r="K103" i="1"/>
  <c r="Z102" i="1"/>
  <c r="Y102" i="1"/>
  <c r="Z97" i="1"/>
  <c r="Y97" i="1"/>
  <c r="Z96" i="1"/>
  <c r="Y96" i="1"/>
  <c r="Z95" i="1"/>
  <c r="Y95" i="1"/>
  <c r="Z100" i="1"/>
  <c r="Y100" i="1"/>
  <c r="Z99" i="1"/>
  <c r="Y99" i="1"/>
  <c r="Z93" i="1"/>
  <c r="Y93" i="1"/>
  <c r="Z92" i="1"/>
  <c r="Y92" i="1"/>
  <c r="Z91" i="1"/>
  <c r="Y91" i="1"/>
  <c r="Z89" i="1"/>
  <c r="Y89" i="1"/>
  <c r="Z88" i="1"/>
  <c r="Y88" i="1"/>
  <c r="Z87" i="1"/>
  <c r="Y87" i="1"/>
  <c r="T84" i="1"/>
  <c r="T82" i="1"/>
  <c r="T83" i="1"/>
  <c r="T81" i="1"/>
  <c r="V84" i="1"/>
  <c r="U84" i="1"/>
  <c r="V82" i="1"/>
  <c r="U82" i="1"/>
  <c r="V83" i="1"/>
  <c r="U83" i="1"/>
  <c r="V81" i="1"/>
  <c r="U81" i="1"/>
  <c r="R84" i="1"/>
  <c r="Q84" i="1"/>
  <c r="R82" i="1"/>
  <c r="Q82" i="1"/>
  <c r="R83" i="1"/>
  <c r="Q83" i="1"/>
  <c r="R81" i="1"/>
  <c r="Q81" i="1"/>
  <c r="P84" i="1"/>
  <c r="P82" i="1"/>
  <c r="P83" i="1"/>
  <c r="P81" i="1"/>
  <c r="K81" i="1"/>
  <c r="K83" i="1"/>
  <c r="K82" i="1"/>
  <c r="K84" i="1"/>
  <c r="Z74" i="1"/>
  <c r="W74" i="1"/>
  <c r="Z72" i="1"/>
  <c r="Y72" i="1"/>
  <c r="W72" i="1"/>
  <c r="Z80" i="1"/>
  <c r="Y80" i="1"/>
  <c r="W80" i="1"/>
  <c r="Z79" i="1"/>
  <c r="Y79" i="1"/>
  <c r="W79" i="1"/>
  <c r="Z69" i="1"/>
  <c r="Y69" i="1"/>
  <c r="W69" i="1"/>
  <c r="Z68" i="1"/>
  <c r="Y68" i="1"/>
  <c r="W68" i="1"/>
  <c r="Z67" i="1"/>
  <c r="Y67" i="1"/>
  <c r="W67" i="1"/>
  <c r="Z78" i="1"/>
  <c r="Y78" i="1"/>
  <c r="W78" i="1"/>
  <c r="Z77" i="1"/>
  <c r="Y77" i="1"/>
  <c r="W77" i="1"/>
  <c r="Z62" i="1"/>
  <c r="Y62" i="1"/>
  <c r="W62" i="1"/>
  <c r="T59" i="1"/>
  <c r="T57" i="1"/>
  <c r="T58" i="1"/>
  <c r="V59" i="1"/>
  <c r="U59" i="1"/>
  <c r="V57" i="1"/>
  <c r="U57" i="1"/>
  <c r="V58" i="1"/>
  <c r="U58" i="1"/>
  <c r="R59" i="1"/>
  <c r="Q59" i="1"/>
  <c r="P59" i="1"/>
  <c r="R57" i="1"/>
  <c r="Q57" i="1"/>
  <c r="P57" i="1"/>
  <c r="R58" i="1"/>
  <c r="Q58" i="1"/>
  <c r="P58" i="1"/>
  <c r="K59" i="1"/>
  <c r="K57" i="1"/>
  <c r="K58" i="1"/>
  <c r="T56" i="1"/>
  <c r="V56" i="1"/>
  <c r="U56" i="1"/>
  <c r="R56" i="1"/>
  <c r="Q56" i="1"/>
  <c r="P56" i="1"/>
  <c r="K56" i="1"/>
  <c r="Z54" i="1"/>
  <c r="Y54" i="1"/>
  <c r="W54" i="1"/>
  <c r="Z53" i="1"/>
  <c r="Y53" i="1"/>
  <c r="W53" i="1"/>
  <c r="Z51" i="1"/>
  <c r="W51" i="1"/>
  <c r="Z49" i="1"/>
  <c r="Y49" i="1"/>
  <c r="W49" i="1"/>
  <c r="Z47" i="1"/>
  <c r="Y47" i="1"/>
  <c r="W47" i="1"/>
  <c r="Z46" i="1"/>
  <c r="Y46" i="1"/>
  <c r="W46" i="1"/>
  <c r="Z44" i="1"/>
  <c r="Y44" i="1"/>
  <c r="W44" i="1"/>
  <c r="Z42" i="1"/>
  <c r="Y42" i="1"/>
  <c r="W42" i="1"/>
  <c r="Z40" i="1"/>
  <c r="Y40" i="1"/>
  <c r="W40" i="1"/>
  <c r="T33" i="1"/>
  <c r="U33" i="1"/>
  <c r="V33" i="1"/>
  <c r="R33" i="1"/>
  <c r="Q33" i="1"/>
  <c r="P33" i="1"/>
  <c r="K33" i="1"/>
  <c r="T32" i="1"/>
  <c r="V32" i="1"/>
  <c r="U32" i="1"/>
  <c r="R32" i="1"/>
  <c r="Q32" i="1"/>
  <c r="P32" i="1"/>
  <c r="K32" i="1"/>
  <c r="V31" i="1"/>
  <c r="T31" i="1"/>
  <c r="U31" i="1"/>
  <c r="R31" i="1"/>
  <c r="Q31" i="1"/>
  <c r="P31" i="1"/>
  <c r="R30" i="1"/>
  <c r="Q30" i="1"/>
  <c r="P30" i="1"/>
  <c r="K31" i="1"/>
  <c r="K30" i="1"/>
  <c r="Z9" i="1"/>
  <c r="Y9" i="1"/>
  <c r="W9" i="1"/>
  <c r="Z17" i="1"/>
  <c r="W17" i="1"/>
  <c r="Z19" i="1"/>
  <c r="W19" i="1"/>
  <c r="W16" i="1"/>
  <c r="Z8" i="1"/>
  <c r="Y8" i="1"/>
  <c r="W8" i="1"/>
  <c r="Z26" i="1"/>
  <c r="W26" i="1"/>
  <c r="Z25" i="1"/>
  <c r="W25" i="1"/>
  <c r="Z24" i="1"/>
  <c r="W24" i="1"/>
  <c r="Z7" i="1"/>
  <c r="Y7" i="1"/>
  <c r="W7" i="1"/>
  <c r="Z6" i="1"/>
  <c r="Y6" i="1"/>
  <c r="W6" i="1"/>
  <c r="T87" i="4"/>
  <c r="T86" i="4"/>
  <c r="R88" i="4"/>
  <c r="Q88" i="4"/>
  <c r="P88" i="4"/>
  <c r="R87" i="4"/>
  <c r="Q87" i="4"/>
  <c r="P87" i="4"/>
  <c r="R86" i="4"/>
  <c r="Q86" i="4"/>
  <c r="P86" i="4"/>
  <c r="K88" i="4"/>
  <c r="K87" i="4"/>
  <c r="K86" i="4"/>
  <c r="T45" i="5"/>
  <c r="T44" i="5"/>
  <c r="U45" i="5"/>
  <c r="U44" i="5"/>
  <c r="R45" i="5"/>
  <c r="Q45" i="5"/>
  <c r="P45" i="5"/>
  <c r="R44" i="5"/>
  <c r="Q44" i="5"/>
  <c r="P44" i="5"/>
  <c r="K45" i="5"/>
  <c r="K44" i="5"/>
  <c r="Y43" i="5"/>
  <c r="Y42" i="5"/>
  <c r="Y41" i="5"/>
  <c r="Y40" i="5"/>
  <c r="Y39" i="5"/>
  <c r="Y38" i="5"/>
  <c r="Y37" i="5"/>
  <c r="U36" i="5"/>
  <c r="U35" i="5"/>
  <c r="T35" i="5"/>
  <c r="T36" i="5"/>
  <c r="R36" i="5"/>
  <c r="Q36" i="5"/>
  <c r="P36" i="5"/>
  <c r="R35" i="5"/>
  <c r="Q35" i="5"/>
  <c r="P35" i="5"/>
  <c r="K35" i="5"/>
  <c r="K36" i="5"/>
  <c r="Y34" i="5"/>
  <c r="Y32" i="5"/>
  <c r="Y31" i="5"/>
  <c r="Y30" i="5"/>
  <c r="Y28" i="5"/>
  <c r="Y27" i="5"/>
  <c r="Y26" i="5"/>
  <c r="T42" i="6"/>
  <c r="T41" i="6"/>
  <c r="U42" i="6"/>
  <c r="U41" i="6"/>
  <c r="R42" i="6"/>
  <c r="Q42" i="6"/>
  <c r="P42" i="6"/>
  <c r="R41" i="6"/>
  <c r="Q41" i="6"/>
  <c r="P41" i="6"/>
  <c r="K42" i="6"/>
  <c r="K41" i="6"/>
  <c r="Y40" i="6"/>
  <c r="Y36" i="6"/>
  <c r="Y35" i="6"/>
  <c r="Y34" i="6"/>
  <c r="Y33" i="6"/>
  <c r="Y32" i="6"/>
  <c r="Y31" i="6"/>
  <c r="T25" i="5"/>
  <c r="T24" i="5"/>
  <c r="U25" i="5"/>
  <c r="U24" i="5"/>
  <c r="R25" i="5"/>
  <c r="Q25" i="5"/>
  <c r="P25" i="5"/>
  <c r="R24" i="5"/>
  <c r="Q24" i="5"/>
  <c r="P24" i="5"/>
  <c r="K25" i="5"/>
  <c r="K24" i="5"/>
  <c r="Y23" i="5"/>
  <c r="Y22" i="5"/>
  <c r="Y21" i="5"/>
  <c r="Y20" i="5"/>
  <c r="Y18" i="5"/>
  <c r="Y17" i="5"/>
  <c r="Y16" i="5"/>
  <c r="Y15" i="5"/>
  <c r="Y14" i="5"/>
  <c r="T29" i="6"/>
  <c r="T28" i="6"/>
  <c r="U29" i="6"/>
  <c r="U28" i="6"/>
  <c r="R29" i="6"/>
  <c r="Q29" i="6"/>
  <c r="P29" i="6"/>
  <c r="R28" i="6"/>
  <c r="Q28" i="6"/>
  <c r="P28" i="6"/>
  <c r="K29" i="6"/>
  <c r="K28" i="6"/>
  <c r="Y27" i="6"/>
  <c r="Y26" i="6"/>
  <c r="Y25" i="6"/>
  <c r="Y24" i="6"/>
  <c r="Y23" i="6"/>
  <c r="Y22" i="6"/>
  <c r="Y21" i="6"/>
  <c r="Y20" i="6"/>
  <c r="Y19" i="6"/>
  <c r="Y18" i="6"/>
  <c r="Y16" i="6"/>
  <c r="T14" i="6"/>
  <c r="T13" i="6"/>
  <c r="U14" i="6"/>
  <c r="U13" i="6"/>
  <c r="R14" i="6"/>
  <c r="Q14" i="6"/>
  <c r="P14" i="6"/>
  <c r="R13" i="6"/>
  <c r="Q13" i="6"/>
  <c r="P13" i="6"/>
  <c r="K13" i="6"/>
  <c r="K14" i="6"/>
  <c r="Y10" i="6"/>
  <c r="Y9" i="6"/>
  <c r="Y8" i="6"/>
  <c r="Y7" i="6"/>
  <c r="Y6" i="6"/>
  <c r="Y5" i="6"/>
  <c r="Y4" i="6"/>
  <c r="Y3" i="6"/>
  <c r="Y2" i="6"/>
  <c r="U13" i="5"/>
  <c r="U12" i="5"/>
  <c r="T13" i="5"/>
  <c r="T12" i="5"/>
  <c r="R13" i="5"/>
  <c r="Q13" i="5"/>
  <c r="P13" i="5"/>
  <c r="R12" i="5"/>
  <c r="Q12" i="5"/>
  <c r="P12" i="5"/>
  <c r="K13" i="5"/>
  <c r="K12" i="5"/>
  <c r="Y5" i="5"/>
  <c r="Y4" i="5"/>
  <c r="Y3" i="5"/>
  <c r="Y2" i="5"/>
  <c r="Y11" i="5"/>
  <c r="Y9" i="5"/>
  <c r="Y8" i="5"/>
  <c r="Y7" i="5"/>
  <c r="V74" i="4"/>
  <c r="V53" i="4"/>
  <c r="V34" i="4"/>
  <c r="K20" i="4"/>
  <c r="R76" i="4"/>
  <c r="Q76" i="4"/>
  <c r="P76" i="4"/>
  <c r="K76" i="4"/>
  <c r="R55" i="4"/>
  <c r="Q55" i="4"/>
  <c r="P55" i="4"/>
  <c r="K55" i="4"/>
  <c r="R36" i="4"/>
  <c r="Q36" i="4"/>
  <c r="P36" i="4"/>
  <c r="K36" i="4"/>
  <c r="T75" i="4"/>
  <c r="T74" i="4"/>
  <c r="U74" i="4"/>
  <c r="R75" i="4"/>
  <c r="Q75" i="4"/>
  <c r="P75" i="4"/>
  <c r="R74" i="4"/>
  <c r="Q74" i="4"/>
  <c r="P74" i="4"/>
  <c r="K75" i="4"/>
  <c r="K74" i="4"/>
  <c r="W62" i="4"/>
  <c r="W63" i="4"/>
  <c r="W61" i="4"/>
  <c r="T54" i="4"/>
  <c r="R54" i="4"/>
  <c r="Q54" i="4"/>
  <c r="P54" i="4"/>
  <c r="K54" i="4"/>
  <c r="W42" i="4"/>
  <c r="W44" i="4"/>
  <c r="W43" i="4"/>
  <c r="W41" i="4"/>
  <c r="W40" i="4"/>
  <c r="U34" i="4"/>
  <c r="T34" i="4"/>
  <c r="T35" i="4"/>
  <c r="R35" i="4"/>
  <c r="Q35" i="4"/>
  <c r="P35" i="4"/>
  <c r="R34" i="4"/>
  <c r="Q34" i="4"/>
  <c r="P34" i="4"/>
  <c r="K35" i="4"/>
  <c r="K34" i="4"/>
  <c r="W24" i="4"/>
  <c r="W23" i="4"/>
  <c r="W26" i="4"/>
  <c r="W25" i="4"/>
  <c r="W22" i="4"/>
  <c r="V19" i="4"/>
  <c r="U19" i="4"/>
  <c r="T19" i="4"/>
  <c r="R20" i="4"/>
  <c r="Q20" i="4"/>
  <c r="P20" i="4"/>
  <c r="R19" i="4"/>
  <c r="Q19" i="4"/>
  <c r="P19" i="4"/>
  <c r="K19" i="4"/>
  <c r="T20" i="4"/>
  <c r="W14" i="4"/>
  <c r="W13" i="4"/>
  <c r="W12" i="4"/>
  <c r="W11" i="4"/>
  <c r="W10" i="4"/>
  <c r="T9" i="4"/>
  <c r="T8" i="4"/>
  <c r="Q8" i="4"/>
  <c r="R8" i="4"/>
  <c r="Q9" i="4"/>
  <c r="R9" i="4"/>
  <c r="P9" i="4"/>
  <c r="P8" i="4"/>
  <c r="K9" i="4"/>
  <c r="K8" i="4"/>
  <c r="M4" i="4"/>
  <c r="M3" i="4"/>
  <c r="V80" i="2" l="1"/>
  <c r="B161" i="1"/>
  <c r="B168" i="1"/>
  <c r="AM65" i="6"/>
  <c r="AM64" i="6"/>
  <c r="P168" i="1" l="1"/>
  <c r="I168" i="1"/>
  <c r="R168" i="1" s="1"/>
  <c r="K168" i="1"/>
  <c r="L168" i="1"/>
  <c r="M168" i="1"/>
  <c r="P161" i="1"/>
  <c r="H161" i="1"/>
  <c r="I161" i="1"/>
  <c r="K161" i="1"/>
  <c r="L161" i="1"/>
  <c r="M161" i="1"/>
  <c r="P155" i="1"/>
  <c r="R155" i="1"/>
  <c r="S155" i="1"/>
  <c r="P148" i="1"/>
  <c r="R148" i="1"/>
  <c r="S148" i="1"/>
  <c r="P142" i="1"/>
  <c r="R142" i="1"/>
  <c r="S142" i="1"/>
  <c r="P135" i="1"/>
  <c r="R135" i="1"/>
  <c r="S135" i="1"/>
  <c r="V135" i="1"/>
  <c r="W135" i="1"/>
  <c r="AB135" i="1"/>
  <c r="AC135" i="1"/>
  <c r="AD135" i="1"/>
  <c r="AE135" i="1"/>
  <c r="AF135" i="1"/>
  <c r="AG135" i="1"/>
  <c r="AJ135" i="1" l="1"/>
  <c r="S168" i="1"/>
  <c r="S161" i="1"/>
  <c r="AL135" i="1"/>
  <c r="AM135" i="1"/>
  <c r="R161" i="1"/>
  <c r="V117" i="4"/>
  <c r="V116" i="4"/>
  <c r="V112" i="4"/>
  <c r="V111" i="4"/>
  <c r="V110" i="4"/>
  <c r="V106" i="4"/>
  <c r="V105" i="4"/>
  <c r="V104" i="4"/>
  <c r="V100" i="4"/>
  <c r="V99" i="4"/>
  <c r="V98" i="4"/>
  <c r="V93" i="4"/>
  <c r="V94" i="4"/>
  <c r="V92" i="4"/>
  <c r="AD65" i="6"/>
  <c r="AC65" i="6"/>
  <c r="AB65" i="6"/>
  <c r="AA65" i="6"/>
  <c r="Z65" i="6"/>
  <c r="Y65" i="6"/>
  <c r="X65" i="6"/>
  <c r="W65" i="6"/>
  <c r="V65" i="6"/>
  <c r="AD64" i="6"/>
  <c r="AC64" i="6"/>
  <c r="AB64" i="6"/>
  <c r="AA64" i="6"/>
  <c r="Z64" i="6"/>
  <c r="Y64" i="6"/>
  <c r="X64" i="6"/>
  <c r="W64" i="6"/>
  <c r="V64" i="6"/>
  <c r="M93" i="5"/>
  <c r="L93" i="5"/>
  <c r="J93" i="5"/>
  <c r="I93" i="5"/>
  <c r="H93" i="5"/>
  <c r="G93" i="5"/>
  <c r="F93" i="5"/>
  <c r="E93" i="5"/>
  <c r="D93" i="5"/>
  <c r="C93" i="5"/>
  <c r="B93" i="5"/>
  <c r="P93" i="5" s="1"/>
  <c r="M92" i="5"/>
  <c r="L92" i="5"/>
  <c r="S92" i="5" s="1"/>
  <c r="K92" i="5"/>
  <c r="J92" i="5"/>
  <c r="I92" i="5"/>
  <c r="H92" i="5"/>
  <c r="G92" i="5"/>
  <c r="F92" i="5"/>
  <c r="E92" i="5"/>
  <c r="D92" i="5"/>
  <c r="C92" i="5"/>
  <c r="B92" i="5"/>
  <c r="P92" i="5" s="1"/>
  <c r="AG69" i="5"/>
  <c r="AF69" i="5"/>
  <c r="AE69" i="5"/>
  <c r="AD69" i="5"/>
  <c r="AC69" i="5"/>
  <c r="AB69" i="5"/>
  <c r="AA69" i="5"/>
  <c r="Z69" i="5"/>
  <c r="Y69" i="5"/>
  <c r="X69" i="5"/>
  <c r="W69" i="5"/>
  <c r="V69" i="5"/>
  <c r="AG68" i="5"/>
  <c r="AF68" i="5"/>
  <c r="AE68" i="5"/>
  <c r="AM68" i="5" s="1"/>
  <c r="AD68" i="5"/>
  <c r="AC68" i="5"/>
  <c r="AB68" i="5"/>
  <c r="AA68" i="5"/>
  <c r="Z68" i="5"/>
  <c r="Y68" i="5"/>
  <c r="X68" i="5"/>
  <c r="W68" i="5"/>
  <c r="V68" i="5"/>
  <c r="AJ112" i="4"/>
  <c r="AI112" i="4"/>
  <c r="AH112" i="4"/>
  <c r="AG112" i="4"/>
  <c r="AF112" i="4"/>
  <c r="AE112" i="4"/>
  <c r="AD112" i="4"/>
  <c r="AC112" i="4"/>
  <c r="AB112" i="4"/>
  <c r="AA112" i="4"/>
  <c r="Z112" i="4"/>
  <c r="Y112" i="4"/>
  <c r="AJ111" i="4"/>
  <c r="AI111" i="4"/>
  <c r="AH111" i="4"/>
  <c r="AG111" i="4"/>
  <c r="AF111" i="4"/>
  <c r="AE111" i="4"/>
  <c r="AD111" i="4"/>
  <c r="AC111" i="4"/>
  <c r="AB111" i="4"/>
  <c r="AA111" i="4"/>
  <c r="Z111" i="4"/>
  <c r="Y111" i="4"/>
  <c r="AJ110" i="4"/>
  <c r="AI110" i="4"/>
  <c r="AH110" i="4"/>
  <c r="AG110" i="4"/>
  <c r="AF110" i="4"/>
  <c r="AE110" i="4"/>
  <c r="AD110" i="4"/>
  <c r="AC110" i="4"/>
  <c r="AB110" i="4"/>
  <c r="AA110" i="4"/>
  <c r="Z110" i="4"/>
  <c r="Y110" i="4"/>
  <c r="S89" i="6"/>
  <c r="S88" i="6"/>
  <c r="J89" i="6"/>
  <c r="I89" i="6"/>
  <c r="H89" i="6"/>
  <c r="G89" i="6"/>
  <c r="F89" i="6"/>
  <c r="E89" i="6"/>
  <c r="D89" i="6"/>
  <c r="C89" i="6"/>
  <c r="B89" i="6"/>
  <c r="J88" i="6"/>
  <c r="I88" i="6"/>
  <c r="H88" i="6"/>
  <c r="G88" i="6"/>
  <c r="F88" i="6"/>
  <c r="Q88" i="6" s="1"/>
  <c r="D88" i="6"/>
  <c r="C88" i="6"/>
  <c r="B88" i="6"/>
  <c r="E90" i="6"/>
  <c r="H90" i="6"/>
  <c r="I90" i="6"/>
  <c r="R77" i="6"/>
  <c r="Q77" i="6"/>
  <c r="P77" i="6"/>
  <c r="R76" i="6"/>
  <c r="Q76" i="6"/>
  <c r="P76" i="6"/>
  <c r="R71" i="6"/>
  <c r="Q71" i="6"/>
  <c r="P71" i="6"/>
  <c r="R70" i="6"/>
  <c r="Q70" i="6"/>
  <c r="P70" i="6"/>
  <c r="R65" i="6"/>
  <c r="Q65" i="6"/>
  <c r="P65" i="6"/>
  <c r="R64" i="6"/>
  <c r="Q64" i="6"/>
  <c r="P64" i="6"/>
  <c r="R59" i="6"/>
  <c r="Q59" i="6"/>
  <c r="P59" i="6"/>
  <c r="R58" i="6"/>
  <c r="Q58" i="6"/>
  <c r="P58" i="6"/>
  <c r="R53" i="6"/>
  <c r="Q53" i="6"/>
  <c r="P53" i="6"/>
  <c r="R52" i="6"/>
  <c r="Q52" i="6"/>
  <c r="P52" i="6"/>
  <c r="R47" i="6"/>
  <c r="Q47" i="6"/>
  <c r="P47" i="6"/>
  <c r="R46" i="6"/>
  <c r="Q46" i="6"/>
  <c r="P46" i="6"/>
  <c r="S75" i="5"/>
  <c r="R75" i="5"/>
  <c r="Q75" i="5"/>
  <c r="P75" i="5"/>
  <c r="S74" i="5"/>
  <c r="R74" i="5"/>
  <c r="Q74" i="5"/>
  <c r="P74" i="5"/>
  <c r="S93" i="5"/>
  <c r="S81" i="5"/>
  <c r="R81" i="5"/>
  <c r="Q81" i="5"/>
  <c r="P81" i="5"/>
  <c r="S80" i="5"/>
  <c r="R80" i="5"/>
  <c r="Q80" i="5"/>
  <c r="P80" i="5"/>
  <c r="S69" i="5"/>
  <c r="R69" i="5"/>
  <c r="Q69" i="5"/>
  <c r="P69" i="5"/>
  <c r="S68" i="5"/>
  <c r="R68" i="5"/>
  <c r="Q68" i="5"/>
  <c r="P68" i="5"/>
  <c r="S63" i="5"/>
  <c r="R63" i="5"/>
  <c r="Q63" i="5"/>
  <c r="P63" i="5"/>
  <c r="S62" i="5"/>
  <c r="R62" i="5"/>
  <c r="Q62" i="5"/>
  <c r="P62" i="5"/>
  <c r="S57" i="5"/>
  <c r="R57" i="5"/>
  <c r="Q57" i="5"/>
  <c r="P57" i="5"/>
  <c r="S56" i="5"/>
  <c r="R56" i="5"/>
  <c r="Q56" i="5"/>
  <c r="P56" i="5"/>
  <c r="S51" i="5"/>
  <c r="R51" i="5"/>
  <c r="Q51" i="5"/>
  <c r="P51" i="5"/>
  <c r="S50" i="5"/>
  <c r="R50" i="5"/>
  <c r="Q50" i="5"/>
  <c r="P50" i="5"/>
  <c r="U112" i="4"/>
  <c r="U106" i="4"/>
  <c r="U100" i="4"/>
  <c r="U94" i="4"/>
  <c r="U117" i="4"/>
  <c r="T117" i="4"/>
  <c r="S117" i="4"/>
  <c r="R117" i="4"/>
  <c r="U116" i="4"/>
  <c r="T116" i="4"/>
  <c r="S116" i="4"/>
  <c r="R116" i="4"/>
  <c r="C134" i="4"/>
  <c r="D134" i="4"/>
  <c r="E134" i="4"/>
  <c r="F134" i="4"/>
  <c r="G134" i="4"/>
  <c r="H134" i="4"/>
  <c r="I134" i="4"/>
  <c r="J134" i="4"/>
  <c r="K134" i="4"/>
  <c r="L134" i="4"/>
  <c r="M134" i="4"/>
  <c r="C135" i="4"/>
  <c r="D135" i="4"/>
  <c r="E135" i="4"/>
  <c r="F135" i="4"/>
  <c r="G135" i="4"/>
  <c r="H135" i="4"/>
  <c r="I135" i="4"/>
  <c r="J135" i="4"/>
  <c r="L135" i="4"/>
  <c r="M135" i="4"/>
  <c r="B135" i="4"/>
  <c r="B134" i="4"/>
  <c r="U128" i="4"/>
  <c r="T128" i="4"/>
  <c r="S128" i="4"/>
  <c r="R128" i="4"/>
  <c r="U123" i="4"/>
  <c r="T123" i="4"/>
  <c r="S123" i="4"/>
  <c r="R123" i="4"/>
  <c r="U122" i="4"/>
  <c r="T122" i="4"/>
  <c r="S122" i="4"/>
  <c r="R122" i="4"/>
  <c r="T112" i="4"/>
  <c r="S112" i="4"/>
  <c r="R112" i="4"/>
  <c r="U111" i="4"/>
  <c r="T111" i="4"/>
  <c r="S111" i="4"/>
  <c r="R111" i="4"/>
  <c r="U110" i="4"/>
  <c r="T110" i="4"/>
  <c r="S110" i="4"/>
  <c r="R110" i="4"/>
  <c r="T106" i="4"/>
  <c r="S106" i="4"/>
  <c r="R106" i="4"/>
  <c r="U105" i="4"/>
  <c r="T105" i="4"/>
  <c r="S105" i="4"/>
  <c r="R105" i="4"/>
  <c r="U104" i="4"/>
  <c r="T104" i="4"/>
  <c r="S104" i="4"/>
  <c r="R104" i="4"/>
  <c r="T100" i="4"/>
  <c r="S100" i="4"/>
  <c r="R100" i="4"/>
  <c r="U99" i="4"/>
  <c r="T99" i="4"/>
  <c r="S99" i="4"/>
  <c r="R99" i="4"/>
  <c r="U98" i="4"/>
  <c r="T98" i="4"/>
  <c r="S98" i="4"/>
  <c r="R98" i="4"/>
  <c r="T94" i="4"/>
  <c r="S94" i="4"/>
  <c r="R94" i="4"/>
  <c r="U93" i="4"/>
  <c r="T93" i="4"/>
  <c r="S93" i="4"/>
  <c r="R93" i="4"/>
  <c r="U92" i="4"/>
  <c r="T92" i="4"/>
  <c r="S92" i="4"/>
  <c r="R92" i="4"/>
  <c r="AI111" i="2"/>
  <c r="AJ111" i="2"/>
  <c r="AK111" i="2"/>
  <c r="AL111" i="2"/>
  <c r="AM111" i="2"/>
  <c r="AN111" i="2"/>
  <c r="AN109" i="2"/>
  <c r="AO109" i="2"/>
  <c r="AP109" i="2"/>
  <c r="AR109" i="2"/>
  <c r="BB109" i="2" s="1"/>
  <c r="AN110" i="2"/>
  <c r="AO110" i="2"/>
  <c r="AP110" i="2"/>
  <c r="AQ110" i="2"/>
  <c r="AR110" i="2"/>
  <c r="AS110" i="2"/>
  <c r="AM110" i="2"/>
  <c r="AL110" i="2"/>
  <c r="AK110" i="2"/>
  <c r="AJ110" i="2"/>
  <c r="AI110" i="2"/>
  <c r="AM109" i="2"/>
  <c r="AL109" i="2"/>
  <c r="AK109" i="2"/>
  <c r="AJ109" i="2"/>
  <c r="AI109" i="2"/>
  <c r="AD109" i="2"/>
  <c r="AE109" i="2"/>
  <c r="AF109" i="2"/>
  <c r="AG109" i="2"/>
  <c r="AD110" i="2"/>
  <c r="AE110" i="2"/>
  <c r="AF110" i="2"/>
  <c r="AG110" i="2"/>
  <c r="AC110" i="2"/>
  <c r="AC109" i="2"/>
  <c r="W132" i="1"/>
  <c r="X132" i="1"/>
  <c r="Y132" i="1"/>
  <c r="Z132" i="1"/>
  <c r="AA132" i="1"/>
  <c r="AB132" i="1"/>
  <c r="AC132" i="1"/>
  <c r="AD132" i="1"/>
  <c r="AE132" i="1"/>
  <c r="AF132" i="1"/>
  <c r="AG132" i="1"/>
  <c r="W133" i="1"/>
  <c r="X133" i="1"/>
  <c r="Y133" i="1"/>
  <c r="Z133" i="1"/>
  <c r="AA133" i="1"/>
  <c r="AB133" i="1"/>
  <c r="AC133" i="1"/>
  <c r="AE133" i="1"/>
  <c r="AF133" i="1"/>
  <c r="AG133" i="1"/>
  <c r="W134" i="1"/>
  <c r="X134" i="1"/>
  <c r="Y134" i="1"/>
  <c r="Z134" i="1"/>
  <c r="AA134" i="1"/>
  <c r="AB134" i="1"/>
  <c r="AC134" i="1"/>
  <c r="AD134" i="1"/>
  <c r="AE134" i="1"/>
  <c r="AF134" i="1"/>
  <c r="AG134" i="1"/>
  <c r="V133" i="1"/>
  <c r="V134" i="1"/>
  <c r="V132" i="1"/>
  <c r="AM69" i="5" l="1"/>
  <c r="AW110" i="2"/>
  <c r="AX109" i="2"/>
  <c r="AX110" i="2"/>
  <c r="AY110" i="2"/>
  <c r="AY111" i="2"/>
  <c r="AW109" i="2"/>
  <c r="BA110" i="2"/>
  <c r="BA109" i="2"/>
  <c r="AZ111" i="2"/>
  <c r="AZ109" i="2"/>
  <c r="BB110" i="2"/>
  <c r="AY109" i="2"/>
  <c r="AZ110" i="2"/>
  <c r="AJ133" i="1"/>
  <c r="AJ132" i="1"/>
  <c r="AL134" i="1"/>
  <c r="AM133" i="1"/>
  <c r="AK132" i="1"/>
  <c r="AM134" i="1"/>
  <c r="AK133" i="1"/>
  <c r="AL132" i="1"/>
  <c r="AL133" i="1"/>
  <c r="AM132" i="1"/>
  <c r="AJ134" i="1"/>
  <c r="AK134" i="1"/>
  <c r="R88" i="6"/>
  <c r="AL65" i="6"/>
  <c r="AK65" i="6"/>
  <c r="AJ65" i="6"/>
  <c r="AJ64" i="6"/>
  <c r="AL64" i="6"/>
  <c r="AK64" i="6"/>
  <c r="AL68" i="5"/>
  <c r="AL69" i="5"/>
  <c r="AK68" i="5"/>
  <c r="AK69" i="5"/>
  <c r="AJ68" i="5"/>
  <c r="AJ69" i="5"/>
  <c r="AM112" i="4"/>
  <c r="AP110" i="4"/>
  <c r="AP111" i="4"/>
  <c r="AP112" i="4"/>
  <c r="AO112" i="4"/>
  <c r="AO110" i="4"/>
  <c r="AO111" i="4"/>
  <c r="AN110" i="4"/>
  <c r="AN111" i="4"/>
  <c r="AN112" i="4"/>
  <c r="AM110" i="4"/>
  <c r="AM111" i="4"/>
  <c r="U135" i="4"/>
  <c r="R134" i="4"/>
  <c r="Q89" i="6"/>
  <c r="P88" i="6"/>
  <c r="P89" i="6"/>
  <c r="R89" i="6"/>
  <c r="T135" i="4"/>
  <c r="S135" i="4"/>
  <c r="T134" i="4"/>
  <c r="U134" i="4"/>
  <c r="S134" i="4"/>
  <c r="Q92" i="5"/>
  <c r="R92" i="5"/>
  <c r="Q93" i="5"/>
  <c r="R93" i="5"/>
  <c r="R135" i="4"/>
  <c r="B166" i="1"/>
  <c r="C166" i="1"/>
  <c r="E166" i="1"/>
  <c r="F166" i="1"/>
  <c r="G166" i="1"/>
  <c r="H166" i="1"/>
  <c r="I166" i="1"/>
  <c r="K166" i="1"/>
  <c r="L166" i="1"/>
  <c r="B167" i="1"/>
  <c r="P167" i="1" s="1"/>
  <c r="E167" i="1"/>
  <c r="F167" i="1"/>
  <c r="G167" i="1"/>
  <c r="H167" i="1"/>
  <c r="I167" i="1"/>
  <c r="K167" i="1"/>
  <c r="L167" i="1"/>
  <c r="M167" i="1"/>
  <c r="C165" i="1"/>
  <c r="D165" i="1"/>
  <c r="E165" i="1"/>
  <c r="F165" i="1"/>
  <c r="I165" i="1"/>
  <c r="J165" i="1"/>
  <c r="K165" i="1"/>
  <c r="L165" i="1"/>
  <c r="M165" i="1"/>
  <c r="B165" i="1"/>
  <c r="B159" i="1"/>
  <c r="C159" i="1"/>
  <c r="E159" i="1"/>
  <c r="F159" i="1"/>
  <c r="H159" i="1"/>
  <c r="I159" i="1"/>
  <c r="K159" i="1"/>
  <c r="L159" i="1"/>
  <c r="B160" i="1"/>
  <c r="E160" i="1"/>
  <c r="F160" i="1"/>
  <c r="G160" i="1"/>
  <c r="H160" i="1"/>
  <c r="I160" i="1"/>
  <c r="K160" i="1"/>
  <c r="L160" i="1"/>
  <c r="M160" i="1"/>
  <c r="C158" i="1"/>
  <c r="D158" i="1"/>
  <c r="E158" i="1"/>
  <c r="F158" i="1"/>
  <c r="H158" i="1"/>
  <c r="I158" i="1"/>
  <c r="J158" i="1"/>
  <c r="K158" i="1"/>
  <c r="L158" i="1"/>
  <c r="M158" i="1"/>
  <c r="B158" i="1"/>
  <c r="P160" i="1"/>
  <c r="U121" i="2"/>
  <c r="Z116" i="2"/>
  <c r="Y116" i="2"/>
  <c r="X116" i="2"/>
  <c r="Y115" i="2"/>
  <c r="X115" i="2"/>
  <c r="W115" i="2"/>
  <c r="V116" i="2"/>
  <c r="V115" i="2"/>
  <c r="U116" i="2"/>
  <c r="U115" i="2"/>
  <c r="Z122" i="2"/>
  <c r="Y122" i="2"/>
  <c r="X122" i="2"/>
  <c r="W122" i="2"/>
  <c r="V122" i="2"/>
  <c r="U122" i="2"/>
  <c r="Z121" i="2"/>
  <c r="Y121" i="2"/>
  <c r="X121" i="2"/>
  <c r="W121" i="2"/>
  <c r="V121" i="2"/>
  <c r="W116" i="2"/>
  <c r="Z110" i="2"/>
  <c r="Y110" i="2"/>
  <c r="X110" i="2"/>
  <c r="W110" i="2"/>
  <c r="V110" i="2"/>
  <c r="U110" i="2"/>
  <c r="Z109" i="2"/>
  <c r="Y109" i="2"/>
  <c r="X109" i="2"/>
  <c r="W109" i="2"/>
  <c r="V109" i="2"/>
  <c r="U109" i="2"/>
  <c r="Z104" i="2"/>
  <c r="Y104" i="2"/>
  <c r="X104" i="2"/>
  <c r="W104" i="2"/>
  <c r="V104" i="2"/>
  <c r="U104" i="2"/>
  <c r="Z103" i="2"/>
  <c r="Y103" i="2"/>
  <c r="X103" i="2"/>
  <c r="W103" i="2"/>
  <c r="V103" i="2"/>
  <c r="U103" i="2"/>
  <c r="Z98" i="2"/>
  <c r="Y98" i="2"/>
  <c r="X98" i="2"/>
  <c r="W98" i="2"/>
  <c r="V98" i="2"/>
  <c r="U98" i="2"/>
  <c r="Z97" i="2"/>
  <c r="Y97" i="2"/>
  <c r="X97" i="2"/>
  <c r="W97" i="2"/>
  <c r="V97" i="2"/>
  <c r="U97" i="2"/>
  <c r="W92" i="2"/>
  <c r="X92" i="2"/>
  <c r="Y92" i="2"/>
  <c r="Z92" i="2"/>
  <c r="V92" i="2"/>
  <c r="U92" i="2"/>
  <c r="Z91" i="2"/>
  <c r="Y91" i="2"/>
  <c r="X91" i="2"/>
  <c r="W91" i="2"/>
  <c r="U91" i="2"/>
  <c r="V91" i="2"/>
  <c r="S140" i="1"/>
  <c r="S141" i="1"/>
  <c r="S139" i="1"/>
  <c r="R140" i="1"/>
  <c r="R141" i="1"/>
  <c r="R139" i="1"/>
  <c r="Q140" i="1"/>
  <c r="Q141" i="1"/>
  <c r="Q139" i="1"/>
  <c r="P140" i="1"/>
  <c r="P141" i="1"/>
  <c r="P139" i="1"/>
  <c r="S154" i="1"/>
  <c r="R154" i="1"/>
  <c r="Q154" i="1"/>
  <c r="P154" i="1"/>
  <c r="S153" i="1"/>
  <c r="R153" i="1"/>
  <c r="Q153" i="1"/>
  <c r="P153" i="1"/>
  <c r="S152" i="1"/>
  <c r="R152" i="1"/>
  <c r="Q152" i="1"/>
  <c r="P152" i="1"/>
  <c r="S147" i="1"/>
  <c r="R147" i="1"/>
  <c r="Q147" i="1"/>
  <c r="P147" i="1"/>
  <c r="S146" i="1"/>
  <c r="R146" i="1"/>
  <c r="Q146" i="1"/>
  <c r="P146" i="1"/>
  <c r="S145" i="1"/>
  <c r="R145" i="1"/>
  <c r="Q145" i="1"/>
  <c r="P145" i="1"/>
  <c r="S134" i="1"/>
  <c r="R134" i="1"/>
  <c r="Q134" i="1"/>
  <c r="P134" i="1"/>
  <c r="S133" i="1"/>
  <c r="R133" i="1"/>
  <c r="Q133" i="1"/>
  <c r="P133" i="1"/>
  <c r="S132" i="1"/>
  <c r="R132" i="1"/>
  <c r="Q132" i="1"/>
  <c r="P132" i="1"/>
  <c r="S127" i="1"/>
  <c r="R127" i="1"/>
  <c r="Q127" i="1"/>
  <c r="P127" i="1"/>
  <c r="S126" i="1"/>
  <c r="R126" i="1"/>
  <c r="Q126" i="1"/>
  <c r="P126" i="1"/>
  <c r="S125" i="1"/>
  <c r="R125" i="1"/>
  <c r="Q125" i="1"/>
  <c r="P125" i="1"/>
  <c r="S120" i="1"/>
  <c r="R120" i="1"/>
  <c r="Q120" i="1"/>
  <c r="P120" i="1"/>
  <c r="S119" i="1"/>
  <c r="R119" i="1"/>
  <c r="Q119" i="1"/>
  <c r="P119" i="1"/>
  <c r="S118" i="1"/>
  <c r="R118" i="1"/>
  <c r="Q118" i="1"/>
  <c r="P118" i="1"/>
  <c r="Q112" i="1"/>
  <c r="R112" i="1"/>
  <c r="S112" i="1"/>
  <c r="Q113" i="1"/>
  <c r="R113" i="1"/>
  <c r="S113" i="1"/>
  <c r="S111" i="1"/>
  <c r="R111" i="1"/>
  <c r="Q111" i="1"/>
  <c r="P112" i="1"/>
  <c r="P113" i="1"/>
  <c r="P111" i="1"/>
  <c r="P165" i="1" l="1"/>
  <c r="S165" i="1"/>
  <c r="R167" i="1"/>
  <c r="S166" i="1"/>
  <c r="S159" i="1"/>
  <c r="Q167" i="1"/>
  <c r="P159" i="1"/>
  <c r="Q158" i="1"/>
  <c r="S158" i="1"/>
  <c r="R158" i="1"/>
  <c r="P158" i="1"/>
  <c r="S160" i="1"/>
  <c r="Q166" i="1"/>
  <c r="Q165" i="1"/>
  <c r="S167" i="1"/>
  <c r="R166" i="1"/>
  <c r="P166" i="1"/>
  <c r="R165" i="1"/>
  <c r="Q159" i="1"/>
  <c r="Q160" i="1"/>
  <c r="R159" i="1"/>
  <c r="R16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K2" authorId="0" shapeId="0" xr:uid="{43A8F137-2E31-E246-929D-206D3FF47307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 All value have the leak current taken into account so added -10mV. </t>
        </r>
      </text>
    </comment>
    <comment ref="K10" authorId="0" shapeId="0" xr:uid="{05E712FD-EBA7-4F42-80D9-6577F90A48CA}">
      <text>
        <r>
          <rPr>
            <b/>
            <sz val="10"/>
            <color rgb="FF000000"/>
            <rFont val="Tahoma"/>
            <family val="2"/>
          </rPr>
          <t xml:space="preserve">Microsoft Office User: All values are adjusted so added with -10mV to take in to accound leak currents
</t>
        </r>
      </text>
    </comment>
  </commentList>
</comments>
</file>

<file path=xl/sharedStrings.xml><?xml version="1.0" encoding="utf-8"?>
<sst xmlns="http://schemas.openxmlformats.org/spreadsheetml/2006/main" count="2709" uniqueCount="215">
  <si>
    <t>Average</t>
  </si>
  <si>
    <t>Trans1</t>
  </si>
  <si>
    <t>Acute</t>
  </si>
  <si>
    <t>21-Feb-2022_2</t>
  </si>
  <si>
    <t>LV8-WT</t>
  </si>
  <si>
    <t>CTL--&gt;GZ</t>
  </si>
  <si>
    <t>0-30</t>
  </si>
  <si>
    <t>NaN</t>
  </si>
  <si>
    <t>GZ</t>
  </si>
  <si>
    <t>CTL</t>
  </si>
  <si>
    <t>LV8-E14</t>
  </si>
  <si>
    <t xml:space="preserve">                                                                                                                                                                 </t>
  </si>
  <si>
    <t>error</t>
  </si>
  <si>
    <t>22-Feb-2022_1</t>
  </si>
  <si>
    <t>22-Feb-2022_2</t>
  </si>
  <si>
    <t>25-Feb-2022_1</t>
  </si>
  <si>
    <t>LV8-P301L</t>
  </si>
  <si>
    <t>25-Feb-2022_2</t>
  </si>
  <si>
    <t>LV8-GH</t>
  </si>
  <si>
    <t>Result</t>
  </si>
  <si>
    <t>Culture-batch code</t>
  </si>
  <si>
    <t>Post-hoc notes</t>
  </si>
  <si>
    <t>Directory</t>
  </si>
  <si>
    <t>Age at culture</t>
  </si>
  <si>
    <t>DIV</t>
  </si>
  <si>
    <t>Cell number</t>
  </si>
  <si>
    <t>Treatment_code</t>
  </si>
  <si>
    <t>Treatment_name</t>
  </si>
  <si>
    <t>Exposure_time</t>
  </si>
  <si>
    <t>Vm_break-in</t>
  </si>
  <si>
    <t>Vm_5_min</t>
  </si>
  <si>
    <t>%_Change_Vm</t>
  </si>
  <si>
    <t>Run_Restest</t>
  </si>
  <si>
    <t>Run_Family_currents</t>
  </si>
  <si>
    <t>Leak</t>
  </si>
  <si>
    <t>Ri</t>
  </si>
  <si>
    <t>Rs</t>
  </si>
  <si>
    <t>Include</t>
  </si>
  <si>
    <t>Rheobase</t>
  </si>
  <si>
    <t>No_AP_ctl</t>
  </si>
  <si>
    <t>No_AP_2</t>
  </si>
  <si>
    <t>%change_in_AP</t>
  </si>
  <si>
    <t>No_spikes_rheobase</t>
  </si>
  <si>
    <t>Frequency (Hz) CTL</t>
  </si>
  <si>
    <t>WT</t>
  </si>
  <si>
    <t>E14</t>
  </si>
  <si>
    <t>N1</t>
  </si>
  <si>
    <t>N2</t>
  </si>
  <si>
    <t>N3</t>
  </si>
  <si>
    <t>P301L</t>
  </si>
  <si>
    <t>leak currents</t>
  </si>
  <si>
    <t>RI</t>
  </si>
  <si>
    <t>RS</t>
  </si>
  <si>
    <t>RMP</t>
  </si>
  <si>
    <t>No AP</t>
  </si>
  <si>
    <t>No AP@CTL</t>
  </si>
  <si>
    <t>No AP@GZ</t>
  </si>
  <si>
    <t>Frequency " CTL</t>
  </si>
  <si>
    <t>Trans2</t>
  </si>
  <si>
    <t xml:space="preserve">Acute </t>
  </si>
  <si>
    <t>10-Mar-2022_1</t>
  </si>
  <si>
    <t>10-Mar-2022_2</t>
  </si>
  <si>
    <t>11-Mar-2022_1</t>
  </si>
  <si>
    <t>Untransduced</t>
  </si>
  <si>
    <t>D6</t>
  </si>
  <si>
    <t>22-Mar-2022_2</t>
  </si>
  <si>
    <t>22-Mar-2022_3</t>
  </si>
  <si>
    <t>22-Mar-2022_4</t>
  </si>
  <si>
    <t>24-Mar-2022_1</t>
  </si>
  <si>
    <t>24-Mar-2022_2</t>
  </si>
  <si>
    <t>24-Mar-2022_3</t>
  </si>
  <si>
    <t>25-Mar-2022_1</t>
  </si>
  <si>
    <t>LV8-p301L</t>
  </si>
  <si>
    <t>LV9-E4</t>
  </si>
  <si>
    <t>01-Jun-2022_1</t>
  </si>
  <si>
    <t>UT</t>
  </si>
  <si>
    <t>02-Jun-2022_1</t>
  </si>
  <si>
    <t>LV9-WT</t>
  </si>
  <si>
    <t>LV9-E14</t>
  </si>
  <si>
    <t>03-Jun-2022_1</t>
  </si>
  <si>
    <t>LV9-P301L</t>
  </si>
  <si>
    <t>N4</t>
  </si>
  <si>
    <t>n2</t>
  </si>
  <si>
    <t>6hrs</t>
  </si>
  <si>
    <t>16-Jun-2022_1</t>
  </si>
  <si>
    <t>CTL-6</t>
  </si>
  <si>
    <t>GZ-6</t>
  </si>
  <si>
    <t>LV9-IL6GH</t>
  </si>
  <si>
    <t>17-Jun-2022_1</t>
  </si>
  <si>
    <t>N1-Ctl</t>
  </si>
  <si>
    <t>N1-GZ</t>
  </si>
  <si>
    <t>22-Jun-2022_1</t>
  </si>
  <si>
    <t>LV10-WT</t>
  </si>
  <si>
    <t>LV10-E14</t>
  </si>
  <si>
    <t>23-Jun-2022_1</t>
  </si>
  <si>
    <t>LV10-P301L</t>
  </si>
  <si>
    <t>24-Jun-2022_1</t>
  </si>
  <si>
    <t>N2-Ctl</t>
  </si>
  <si>
    <t>N2-GZ</t>
  </si>
  <si>
    <t>29-Jun-2022_1</t>
  </si>
  <si>
    <t>30-Jun-2022_1</t>
  </si>
  <si>
    <t>30-Jun-2022_2</t>
  </si>
  <si>
    <t>N3-Ctl</t>
  </si>
  <si>
    <t>N3-GZ</t>
  </si>
  <si>
    <t>not great bactch</t>
  </si>
  <si>
    <t>Frequency " GZ</t>
  </si>
  <si>
    <t>RMP -12.5</t>
  </si>
  <si>
    <t>LJP modified</t>
  </si>
  <si>
    <t>RMP -12.5mV</t>
  </si>
  <si>
    <t>A1</t>
  </si>
  <si>
    <t xml:space="preserve">acute </t>
  </si>
  <si>
    <t>15-Jul-2021_1</t>
  </si>
  <si>
    <t>E15</t>
  </si>
  <si>
    <t>CTL--&gt;Gz</t>
  </si>
  <si>
    <t>CTL--&gt;KCl</t>
  </si>
  <si>
    <t>KCl</t>
  </si>
  <si>
    <t>57.6617.361382</t>
  </si>
  <si>
    <t>Ctl</t>
  </si>
  <si>
    <t>No AP@GZ separate cells</t>
  </si>
  <si>
    <t>J1</t>
  </si>
  <si>
    <t>30-Jun-2021_2</t>
  </si>
  <si>
    <t>C2</t>
  </si>
  <si>
    <t>C3</t>
  </si>
  <si>
    <t>C5</t>
  </si>
  <si>
    <t>C9</t>
  </si>
  <si>
    <t>C4</t>
  </si>
  <si>
    <t>C7</t>
  </si>
  <si>
    <t>C8</t>
  </si>
  <si>
    <t>C10</t>
  </si>
  <si>
    <t>A2</t>
  </si>
  <si>
    <t>27-Jul-2021_1</t>
  </si>
  <si>
    <t>N/A</t>
  </si>
  <si>
    <t>C6</t>
  </si>
  <si>
    <t>28-Jul-2021_1</t>
  </si>
  <si>
    <t>C11</t>
  </si>
  <si>
    <t>C12</t>
  </si>
  <si>
    <t>C13</t>
  </si>
  <si>
    <t>C14</t>
  </si>
  <si>
    <t>C15</t>
  </si>
  <si>
    <t>C16</t>
  </si>
  <si>
    <t>C17</t>
  </si>
  <si>
    <t>C19</t>
  </si>
  <si>
    <t>No AP CTL--&gt;GZ</t>
  </si>
  <si>
    <t>A3</t>
  </si>
  <si>
    <t>05-Aug-2021_1</t>
  </si>
  <si>
    <t>06-Aug-2021_1</t>
  </si>
  <si>
    <t>06-Aug-2021_2</t>
  </si>
  <si>
    <t>A4</t>
  </si>
  <si>
    <t>Chronic</t>
  </si>
  <si>
    <t>18-Aug-2021_1</t>
  </si>
  <si>
    <t>GZ-16</t>
  </si>
  <si>
    <t>16hrs</t>
  </si>
  <si>
    <t>18-Aug-2021_2</t>
  </si>
  <si>
    <t>C18</t>
  </si>
  <si>
    <t>19-Aug-2021_1</t>
  </si>
  <si>
    <t>CTL-16</t>
  </si>
  <si>
    <t>A5</t>
  </si>
  <si>
    <t>26-Aug-2021_1</t>
  </si>
  <si>
    <t>26-Aug-2021_2</t>
  </si>
  <si>
    <t>27-Aug-2021_1</t>
  </si>
  <si>
    <t>B5</t>
  </si>
  <si>
    <t>27-Jan-2022_1</t>
  </si>
  <si>
    <t>E19</t>
  </si>
  <si>
    <t>n/a</t>
  </si>
  <si>
    <t>03-Jun-2022_2</t>
  </si>
  <si>
    <t>lv9-e4</t>
  </si>
  <si>
    <t>B1</t>
  </si>
  <si>
    <t>10-Nov-2021_1</t>
  </si>
  <si>
    <t>10-Nov-2021_2</t>
  </si>
  <si>
    <t>12-Nov-2021_1</t>
  </si>
  <si>
    <t>HW-1</t>
  </si>
  <si>
    <t>10-Nov-2021_HW</t>
  </si>
  <si>
    <t>Control</t>
  </si>
  <si>
    <t>No Mg +Gz 3µM</t>
  </si>
  <si>
    <t xml:space="preserve">Frequency </t>
  </si>
  <si>
    <t>leak currents AT -70mV</t>
  </si>
  <si>
    <t>Average-RMP(LJP adjusted)</t>
  </si>
  <si>
    <t>UnTransduced</t>
  </si>
  <si>
    <t>Average RMP LJP adjusted</t>
  </si>
  <si>
    <t>N1-CTL</t>
  </si>
  <si>
    <t>N2-CTL</t>
  </si>
  <si>
    <t>N3-CTL</t>
  </si>
  <si>
    <t>MY3</t>
  </si>
  <si>
    <t>27-May-2021_1</t>
  </si>
  <si>
    <t>C1</t>
  </si>
  <si>
    <t>Plain HEPES</t>
  </si>
  <si>
    <t>Plain</t>
  </si>
  <si>
    <t>30-Jun-2021_1</t>
  </si>
  <si>
    <t>new amplifier; resistance not compensated in restest</t>
  </si>
  <si>
    <t>Hannah recordings - diffirent stimulus</t>
  </si>
  <si>
    <t>Hannah Recordings - diffirent stimulus</t>
  </si>
  <si>
    <t>25-Feb-2022_3</t>
  </si>
  <si>
    <t>0-31</t>
  </si>
  <si>
    <t>WT (ctl)</t>
  </si>
  <si>
    <t>E14 (ctl)</t>
  </si>
  <si>
    <t>P301L (ctl)</t>
  </si>
  <si>
    <t>GZ treatment - not great!</t>
  </si>
  <si>
    <t>WT (GZ)</t>
  </si>
  <si>
    <t>P301L (GZ)</t>
  </si>
  <si>
    <t>E14 (GZ)</t>
  </si>
  <si>
    <t>UT (gz)</t>
  </si>
  <si>
    <t>Index exceeds the number of array elements (3000)</t>
  </si>
  <si>
    <t>Rheobase confirm - just it never fire AP</t>
  </si>
  <si>
    <t xml:space="preserve">Need to check right directory/sample number for I-fam steps </t>
  </si>
  <si>
    <t>Need to check right directory/sample number for I-fam steps</t>
  </si>
  <si>
    <t>FrequencyGZ</t>
  </si>
  <si>
    <t>FrequencyCTL</t>
  </si>
  <si>
    <t>No_AP_gz</t>
  </si>
  <si>
    <t>Leak currents 0-6hrs</t>
  </si>
  <si>
    <t>Leak currents 16hrs</t>
  </si>
  <si>
    <t>Mean</t>
  </si>
  <si>
    <t>SD</t>
  </si>
  <si>
    <t>Frequency</t>
  </si>
  <si>
    <t>Frequency GZ</t>
  </si>
  <si>
    <t>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</si>
</sst>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B050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8" borderId="0" applyNumberFormat="0" applyBorder="0" applyAlignment="0" applyProtection="0"/>
  </cellStyleXfs>
  <cellXfs count="373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4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0" fillId="0" borderId="11" xfId="0" applyBorder="1" applyAlignment="1">
      <alignment horizontal="center" vertical="center"/>
    </xf>
    <xf numFmtId="0" fontId="0" fillId="0" borderId="9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Border="1"/>
    <xf numFmtId="0" fontId="0" fillId="0" borderId="1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2" xfId="0" applyFont="1" applyFill="1" applyBorder="1"/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/>
    <xf numFmtId="0" fontId="0" fillId="0" borderId="13" xfId="0" applyFont="1" applyFill="1" applyBorder="1"/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15" fontId="0" fillId="0" borderId="2" xfId="0" applyNumberFormat="1" applyBorder="1" applyAlignment="1">
      <alignment horizontal="center" vertical="center"/>
    </xf>
    <xf numFmtId="0" fontId="1" fillId="0" borderId="12" xfId="0" applyFont="1" applyBorder="1"/>
    <xf numFmtId="0" fontId="1" fillId="0" borderId="0" xfId="0" applyFont="1"/>
    <xf numFmtId="0" fontId="1" fillId="0" borderId="13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3" xfId="0" applyBorder="1"/>
    <xf numFmtId="0" fontId="3" fillId="0" borderId="12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4" fontId="4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/>
    <xf numFmtId="11" fontId="0" fillId="0" borderId="0" xfId="0" applyNumberForma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2" xfId="0" applyFont="1" applyFill="1" applyBorder="1"/>
    <xf numFmtId="0" fontId="3" fillId="4" borderId="12" xfId="0" applyFont="1" applyFill="1" applyBorder="1" applyAlignment="1">
      <alignment horizontal="center" vertical="center"/>
    </xf>
    <xf numFmtId="11" fontId="3" fillId="0" borderId="12" xfId="0" applyNumberFormat="1" applyFont="1" applyFill="1" applyBorder="1" applyAlignment="1">
      <alignment horizontal="center" vertical="center"/>
    </xf>
    <xf numFmtId="11" fontId="3" fillId="0" borderId="12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0" fillId="0" borderId="9" xfId="0" applyFill="1" applyBorder="1"/>
    <xf numFmtId="0" fontId="0" fillId="9" borderId="12" xfId="0" applyFont="1" applyFill="1" applyBorder="1" applyAlignment="1">
      <alignment horizontal="center" vertical="center"/>
    </xf>
    <xf numFmtId="0" fontId="0" fillId="5" borderId="12" xfId="0" applyFont="1" applyFill="1" applyBorder="1"/>
    <xf numFmtId="0" fontId="8" fillId="5" borderId="12" xfId="0" applyFont="1" applyFill="1" applyBorder="1"/>
    <xf numFmtId="0" fontId="0" fillId="5" borderId="12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9" borderId="0" xfId="0" applyFont="1" applyFill="1" applyBorder="1"/>
    <xf numFmtId="0" fontId="3" fillId="9" borderId="0" xfId="0" applyFont="1" applyFill="1" applyBorder="1"/>
    <xf numFmtId="0" fontId="3" fillId="9" borderId="12" xfId="0" applyFont="1" applyFill="1" applyBorder="1"/>
    <xf numFmtId="0" fontId="3" fillId="9" borderId="12" xfId="0" applyFont="1" applyFill="1" applyBorder="1" applyAlignment="1">
      <alignment horizontal="center" vertical="center"/>
    </xf>
    <xf numFmtId="0" fontId="0" fillId="9" borderId="12" xfId="0" applyFont="1" applyFill="1" applyBorder="1"/>
    <xf numFmtId="0" fontId="0" fillId="9" borderId="0" xfId="0" applyFill="1" applyBorder="1"/>
    <xf numFmtId="0" fontId="3" fillId="9" borderId="0" xfId="0" applyFont="1" applyFill="1" applyBorder="1" applyAlignment="1">
      <alignment horizontal="center" vertical="center"/>
    </xf>
    <xf numFmtId="0" fontId="0" fillId="9" borderId="0" xfId="0" applyFont="1" applyFill="1" applyBorder="1" applyAlignment="1">
      <alignment horizontal="center" vertical="center"/>
    </xf>
    <xf numFmtId="0" fontId="0" fillId="9" borderId="0" xfId="0" applyFont="1" applyFill="1" applyBorder="1" applyAlignment="1"/>
    <xf numFmtId="0" fontId="0" fillId="9" borderId="0" xfId="0" applyFill="1" applyBorder="1" applyAlignment="1"/>
    <xf numFmtId="0" fontId="0" fillId="9" borderId="0" xfId="0" applyFill="1" applyBorder="1" applyAlignment="1">
      <alignment vertical="center"/>
    </xf>
    <xf numFmtId="0" fontId="0" fillId="0" borderId="0" xfId="0" applyBorder="1" applyAlignment="1"/>
    <xf numFmtId="0" fontId="0" fillId="0" borderId="16" xfId="0" applyBorder="1" applyAlignment="1"/>
    <xf numFmtId="0" fontId="0" fillId="0" borderId="18" xfId="0" applyFill="1" applyBorder="1" applyAlignment="1">
      <alignment horizontal="center" vertical="center"/>
    </xf>
    <xf numFmtId="0" fontId="0" fillId="0" borderId="19" xfId="0" applyFont="1" applyFill="1" applyBorder="1"/>
    <xf numFmtId="0" fontId="0" fillId="9" borderId="0" xfId="0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5" xfId="0" applyFill="1" applyBorder="1" applyAlignment="1">
      <alignment horizontal="center" vertical="center"/>
    </xf>
    <xf numFmtId="11" fontId="0" fillId="0" borderId="0" xfId="0" applyNumberForma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5" borderId="1" xfId="0" applyFill="1" applyBorder="1"/>
    <xf numFmtId="0" fontId="0" fillId="5" borderId="2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0" xfId="0" applyFill="1" applyBorder="1"/>
    <xf numFmtId="0" fontId="0" fillId="4" borderId="5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11" fontId="0" fillId="0" borderId="9" xfId="0" applyNumberFormat="1" applyBorder="1" applyAlignment="1">
      <alignment horizontal="center" vertical="center"/>
    </xf>
    <xf numFmtId="0" fontId="0" fillId="5" borderId="6" xfId="0" applyFill="1" applyBorder="1"/>
    <xf numFmtId="0" fontId="0" fillId="5" borderId="2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" xfId="0" applyFill="1" applyBorder="1"/>
    <xf numFmtId="0" fontId="3" fillId="0" borderId="22" xfId="0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ill="1" applyBorder="1" applyAlignment="1">
      <alignment wrapText="1"/>
    </xf>
    <xf numFmtId="0" fontId="0" fillId="0" borderId="16" xfId="0" applyFill="1" applyBorder="1"/>
    <xf numFmtId="0" fontId="0" fillId="0" borderId="16" xfId="0" applyBorder="1"/>
    <xf numFmtId="0" fontId="0" fillId="0" borderId="2" xfId="0" applyFill="1" applyBorder="1" applyAlignment="1">
      <alignment wrapText="1"/>
    </xf>
    <xf numFmtId="0" fontId="3" fillId="0" borderId="28" xfId="0" applyFont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2" xfId="0" applyFill="1" applyBorder="1" applyAlignment="1">
      <alignment wrapText="1"/>
    </xf>
    <xf numFmtId="0" fontId="0" fillId="0" borderId="22" xfId="0" applyFill="1" applyBorder="1"/>
    <xf numFmtId="0" fontId="0" fillId="0" borderId="22" xfId="0" applyBorder="1"/>
    <xf numFmtId="0" fontId="3" fillId="0" borderId="28" xfId="0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0" borderId="0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2" xfId="0" applyFill="1" applyBorder="1" applyAlignment="1">
      <alignment wrapText="1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9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0" borderId="16" xfId="0" applyBorder="1" applyAlignment="1">
      <alignment wrapText="1"/>
    </xf>
    <xf numFmtId="0" fontId="3" fillId="5" borderId="6" xfId="0" applyFont="1" applyFill="1" applyBorder="1" applyAlignment="1">
      <alignment horizontal="center" vertical="center"/>
    </xf>
    <xf numFmtId="0" fontId="0" fillId="0" borderId="22" xfId="0" applyBorder="1" applyAlignment="1">
      <alignment wrapText="1"/>
    </xf>
    <xf numFmtId="0" fontId="7" fillId="0" borderId="0" xfId="0" applyFont="1" applyBorder="1" applyAlignment="1">
      <alignment horizontal="center" vertical="center"/>
    </xf>
    <xf numFmtId="0" fontId="0" fillId="2" borderId="0" xfId="0" applyFill="1" applyBorder="1"/>
    <xf numFmtId="0" fontId="0" fillId="3" borderId="0" xfId="0" applyFill="1" applyBorder="1"/>
    <xf numFmtId="0" fontId="8" fillId="0" borderId="0" xfId="0" applyFont="1" applyBorder="1"/>
    <xf numFmtId="0" fontId="8" fillId="0" borderId="5" xfId="0" applyFont="1" applyBorder="1"/>
    <xf numFmtId="0" fontId="0" fillId="0" borderId="5" xfId="0" applyBorder="1"/>
    <xf numFmtId="0" fontId="0" fillId="0" borderId="32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2" xfId="0" applyFill="1" applyBorder="1"/>
    <xf numFmtId="0" fontId="0" fillId="10" borderId="2" xfId="0" applyFill="1" applyBorder="1" applyAlignment="1">
      <alignment wrapText="1"/>
    </xf>
    <xf numFmtId="0" fontId="3" fillId="10" borderId="6" xfId="0" applyFont="1" applyFill="1" applyBorder="1" applyAlignment="1">
      <alignment horizontal="center" vertical="center"/>
    </xf>
    <xf numFmtId="0" fontId="3" fillId="10" borderId="0" xfId="0" applyFont="1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10" borderId="0" xfId="0" applyFill="1" applyBorder="1"/>
    <xf numFmtId="0" fontId="0" fillId="10" borderId="0" xfId="0" applyFill="1" applyBorder="1" applyAlignment="1">
      <alignment wrapText="1"/>
    </xf>
    <xf numFmtId="0" fontId="3" fillId="10" borderId="8" xfId="0" applyFont="1" applyFill="1" applyBorder="1" applyAlignment="1">
      <alignment horizontal="center" vertical="center"/>
    </xf>
    <xf numFmtId="0" fontId="3" fillId="10" borderId="9" xfId="0" applyFont="1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  <xf numFmtId="0" fontId="0" fillId="10" borderId="9" xfId="0" applyFill="1" applyBorder="1"/>
    <xf numFmtId="0" fontId="0" fillId="10" borderId="9" xfId="0" applyFill="1" applyBorder="1" applyAlignment="1">
      <alignment wrapText="1"/>
    </xf>
    <xf numFmtId="0" fontId="3" fillId="0" borderId="2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10" borderId="2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3" fillId="11" borderId="21" xfId="0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horizontal="center" vertical="center"/>
    </xf>
    <xf numFmtId="0" fontId="0" fillId="11" borderId="22" xfId="0" applyFont="1" applyFill="1" applyBorder="1" applyAlignment="1">
      <alignment horizontal="center" vertical="center"/>
    </xf>
    <xf numFmtId="0" fontId="1" fillId="11" borderId="22" xfId="0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center" vertical="center"/>
    </xf>
    <xf numFmtId="0" fontId="3" fillId="11" borderId="24" xfId="0" applyFont="1" applyFill="1" applyBorder="1" applyAlignment="1">
      <alignment horizontal="center" vertical="center"/>
    </xf>
    <xf numFmtId="0" fontId="3" fillId="11" borderId="22" xfId="0" applyFont="1" applyFill="1" applyBorder="1" applyAlignment="1">
      <alignment wrapText="1"/>
    </xf>
    <xf numFmtId="0" fontId="3" fillId="11" borderId="22" xfId="0" applyFont="1" applyFill="1" applyBorder="1"/>
    <xf numFmtId="0" fontId="3" fillId="11" borderId="18" xfId="0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11" borderId="0" xfId="0" applyFont="1" applyFill="1" applyBorder="1" applyAlignment="1">
      <alignment horizontal="center" vertical="center"/>
    </xf>
    <xf numFmtId="0" fontId="6" fillId="11" borderId="0" xfId="1" applyFill="1" applyBorder="1" applyAlignment="1">
      <alignment horizontal="center" vertical="center"/>
    </xf>
    <xf numFmtId="0" fontId="1" fillId="11" borderId="0" xfId="0" applyFont="1" applyFill="1" applyBorder="1" applyAlignment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/>
    </xf>
    <xf numFmtId="0" fontId="0" fillId="11" borderId="0" xfId="0" applyFill="1" applyBorder="1" applyAlignment="1">
      <alignment wrapText="1"/>
    </xf>
    <xf numFmtId="0" fontId="0" fillId="11" borderId="0" xfId="0" applyFill="1" applyBorder="1"/>
    <xf numFmtId="0" fontId="3" fillId="11" borderId="2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0" fillId="11" borderId="16" xfId="0" applyFill="1" applyBorder="1" applyAlignment="1">
      <alignment horizontal="center" vertical="center"/>
    </xf>
    <xf numFmtId="0" fontId="0" fillId="11" borderId="16" xfId="0" applyFont="1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0" fillId="11" borderId="26" xfId="0" applyFill="1" applyBorder="1" applyAlignment="1">
      <alignment horizontal="center" vertical="center"/>
    </xf>
    <xf numFmtId="0" fontId="0" fillId="11" borderId="27" xfId="0" applyFill="1" applyBorder="1" applyAlignment="1">
      <alignment horizontal="center" vertical="center"/>
    </xf>
    <xf numFmtId="0" fontId="0" fillId="11" borderId="16" xfId="0" applyFill="1" applyBorder="1" applyAlignment="1">
      <alignment wrapText="1"/>
    </xf>
    <xf numFmtId="0" fontId="0" fillId="11" borderId="16" xfId="0" applyFill="1" applyBorder="1"/>
    <xf numFmtId="0" fontId="3" fillId="11" borderId="6" xfId="0" applyFont="1" applyFill="1" applyBorder="1" applyAlignment="1">
      <alignment horizontal="center" vertical="center"/>
    </xf>
    <xf numFmtId="0" fontId="5" fillId="11" borderId="0" xfId="1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center" vertical="center"/>
    </xf>
    <xf numFmtId="0" fontId="0" fillId="11" borderId="1" xfId="0" applyFill="1" applyBorder="1"/>
    <xf numFmtId="0" fontId="0" fillId="11" borderId="2" xfId="0" applyFill="1" applyBorder="1"/>
    <xf numFmtId="0" fontId="0" fillId="11" borderId="2" xfId="0" applyFill="1" applyBorder="1" applyAlignment="1">
      <alignment horizontal="center"/>
    </xf>
    <xf numFmtId="0" fontId="0" fillId="11" borderId="8" xfId="0" applyFill="1" applyBorder="1"/>
    <xf numFmtId="0" fontId="0" fillId="11" borderId="9" xfId="0" applyFill="1" applyBorder="1"/>
    <xf numFmtId="0" fontId="0" fillId="11" borderId="9" xfId="0" applyFill="1" applyBorder="1" applyAlignment="1">
      <alignment horizontal="center"/>
    </xf>
    <xf numFmtId="0" fontId="9" fillId="5" borderId="2" xfId="0" applyFont="1" applyFill="1" applyBorder="1"/>
    <xf numFmtId="0" fontId="9" fillId="5" borderId="0" xfId="0" applyFont="1" applyFill="1" applyBorder="1"/>
    <xf numFmtId="0" fontId="9" fillId="5" borderId="9" xfId="0" applyFont="1" applyFill="1" applyBorder="1"/>
    <xf numFmtId="0" fontId="12" fillId="0" borderId="0" xfId="0" applyFont="1"/>
    <xf numFmtId="0" fontId="12" fillId="0" borderId="12" xfId="0" applyFont="1" applyBorder="1"/>
    <xf numFmtId="0" fontId="12" fillId="0" borderId="12" xfId="0" applyFont="1" applyBorder="1" applyAlignment="1">
      <alignment horizontal="left"/>
    </xf>
    <xf numFmtId="0" fontId="12" fillId="0" borderId="0" xfId="0" applyFont="1" applyFill="1" applyBorder="1"/>
    <xf numFmtId="2" fontId="0" fillId="5" borderId="12" xfId="0" applyNumberFormat="1" applyFill="1" applyBorder="1"/>
    <xf numFmtId="2" fontId="12" fillId="5" borderId="12" xfId="0" applyNumberFormat="1" applyFont="1" applyFill="1" applyBorder="1"/>
    <xf numFmtId="2" fontId="12" fillId="0" borderId="0" xfId="0" applyNumberFormat="1" applyFont="1" applyFill="1" applyBorder="1"/>
    <xf numFmtId="2" fontId="0" fillId="0" borderId="0" xfId="0" applyNumberFormat="1" applyBorder="1"/>
    <xf numFmtId="2" fontId="0" fillId="0" borderId="0" xfId="0" applyNumberFormat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0" fillId="5" borderId="13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0" fillId="7" borderId="13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7" borderId="13" xfId="0" applyFont="1" applyFill="1" applyBorder="1" applyAlignment="1">
      <alignment horizontal="center"/>
    </xf>
    <xf numFmtId="0" fontId="3" fillId="7" borderId="14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0" fillId="7" borderId="12" xfId="0" applyFont="1" applyFill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1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6" borderId="12" xfId="0" applyFont="1" applyFill="1" applyBorder="1" applyAlignment="1">
      <alignment horizontal="center"/>
    </xf>
    <xf numFmtId="0" fontId="0" fillId="6" borderId="13" xfId="0" applyFont="1" applyFill="1" applyBorder="1" applyAlignment="1">
      <alignment horizontal="center"/>
    </xf>
    <xf numFmtId="0" fontId="0" fillId="5" borderId="13" xfId="0" applyFont="1" applyFill="1" applyBorder="1" applyAlignment="1">
      <alignment horizontal="center"/>
    </xf>
    <xf numFmtId="0" fontId="0" fillId="5" borderId="14" xfId="0" applyFont="1" applyFill="1" applyBorder="1" applyAlignment="1">
      <alignment horizontal="center"/>
    </xf>
    <xf numFmtId="0" fontId="0" fillId="5" borderId="15" xfId="0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</cellXfs>
  <cellStyles count="2">
    <cellStyle name="Bad" xfId="1" builtinId="27"/>
    <cellStyle name="Normal" xfId="0" builtinId="0"/>
  </cellStyles>
  <dxfs count="528"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rgb="FF00B050"/>
      </font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B05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9EB6C-DA67-2B4A-9D62-797FE9FD1DE5}">
  <dimension ref="A1:BH144"/>
  <sheetViews>
    <sheetView topLeftCell="A39" workbookViewId="0">
      <selection activeCell="A10" sqref="A10:XFD14"/>
    </sheetView>
  </sheetViews>
  <sheetFormatPr baseColWidth="10" defaultRowHeight="16" x14ac:dyDescent="0.2"/>
  <cols>
    <col min="4" max="4" width="12.5" customWidth="1"/>
    <col min="20" max="22" width="10.83203125" style="118"/>
    <col min="24" max="24" width="9.6640625" customWidth="1"/>
    <col min="25" max="25" width="9.5" customWidth="1"/>
  </cols>
  <sheetData>
    <row r="1" spans="1:60" s="83" customFormat="1" ht="35" customHeight="1" x14ac:dyDescent="0.2">
      <c r="A1" s="76" t="s">
        <v>19</v>
      </c>
      <c r="B1" s="76" t="s">
        <v>20</v>
      </c>
      <c r="C1" s="77" t="s">
        <v>21</v>
      </c>
      <c r="D1" s="77" t="s">
        <v>22</v>
      </c>
      <c r="E1" s="77" t="s">
        <v>23</v>
      </c>
      <c r="F1" s="78" t="s">
        <v>24</v>
      </c>
      <c r="G1" s="77" t="s">
        <v>25</v>
      </c>
      <c r="H1" s="79" t="s">
        <v>26</v>
      </c>
      <c r="I1" s="77" t="s">
        <v>27</v>
      </c>
      <c r="J1" s="77" t="s">
        <v>28</v>
      </c>
      <c r="K1" s="77" t="s">
        <v>29</v>
      </c>
      <c r="L1" s="77" t="s">
        <v>30</v>
      </c>
      <c r="M1" s="77" t="s">
        <v>31</v>
      </c>
      <c r="N1" s="77" t="s">
        <v>32</v>
      </c>
      <c r="O1" s="77" t="s">
        <v>33</v>
      </c>
      <c r="P1" s="77" t="s">
        <v>34</v>
      </c>
      <c r="Q1" s="77" t="s">
        <v>35</v>
      </c>
      <c r="R1" s="77" t="s">
        <v>36</v>
      </c>
      <c r="S1" s="77" t="s">
        <v>37</v>
      </c>
      <c r="T1" s="74" t="s">
        <v>38</v>
      </c>
      <c r="U1" s="80" t="s">
        <v>39</v>
      </c>
      <c r="V1" s="81" t="s">
        <v>40</v>
      </c>
      <c r="W1" s="81" t="s">
        <v>41</v>
      </c>
      <c r="X1" s="82" t="s">
        <v>206</v>
      </c>
      <c r="Y1" s="82" t="s">
        <v>205</v>
      </c>
      <c r="Z1" s="8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</row>
    <row r="2" spans="1:60" s="242" customFormat="1" x14ac:dyDescent="0.2">
      <c r="A2" s="235">
        <v>41</v>
      </c>
      <c r="B2" s="236" t="s">
        <v>182</v>
      </c>
      <c r="C2" s="236" t="s">
        <v>110</v>
      </c>
      <c r="D2" s="236" t="s">
        <v>183</v>
      </c>
      <c r="E2" s="236" t="s">
        <v>112</v>
      </c>
      <c r="F2" s="236">
        <v>14</v>
      </c>
      <c r="G2" s="236" t="s">
        <v>184</v>
      </c>
      <c r="H2" s="236">
        <v>1</v>
      </c>
      <c r="I2" s="236" t="s">
        <v>185</v>
      </c>
      <c r="J2" s="236">
        <v>0</v>
      </c>
      <c r="K2" s="237">
        <v>-65.400000000000006</v>
      </c>
      <c r="L2" s="236"/>
      <c r="M2" s="236"/>
      <c r="N2" s="236">
        <v>1</v>
      </c>
      <c r="O2" s="236">
        <v>2</v>
      </c>
      <c r="P2" s="238">
        <v>191.8349</v>
      </c>
      <c r="Q2" s="236">
        <v>803.74350000000004</v>
      </c>
      <c r="R2" s="236">
        <v>40.389699999999998</v>
      </c>
      <c r="S2" s="236">
        <v>1</v>
      </c>
      <c r="T2" s="239">
        <v>150</v>
      </c>
      <c r="U2" s="240"/>
      <c r="V2" s="239"/>
      <c r="W2" s="239"/>
      <c r="X2" s="236"/>
      <c r="Y2" s="236"/>
      <c r="Z2" s="236"/>
      <c r="AA2" s="236"/>
      <c r="AB2" s="236"/>
      <c r="AC2" s="236"/>
      <c r="AD2" s="241"/>
    </row>
    <row r="3" spans="1:60" s="252" customFormat="1" x14ac:dyDescent="0.2">
      <c r="A3" s="243">
        <v>42</v>
      </c>
      <c r="B3" s="244" t="s">
        <v>182</v>
      </c>
      <c r="C3" s="244" t="s">
        <v>110</v>
      </c>
      <c r="D3" s="244" t="s">
        <v>183</v>
      </c>
      <c r="E3" s="244" t="s">
        <v>112</v>
      </c>
      <c r="F3" s="244">
        <v>14</v>
      </c>
      <c r="G3" s="244" t="s">
        <v>121</v>
      </c>
      <c r="H3" s="245">
        <v>1</v>
      </c>
      <c r="I3" s="244" t="s">
        <v>185</v>
      </c>
      <c r="J3" s="244">
        <v>0</v>
      </c>
      <c r="K3" s="246">
        <v>-58.5</v>
      </c>
      <c r="L3" s="244">
        <v>-64.5</v>
      </c>
      <c r="M3" s="245">
        <f>(L3-K3)/K3*100</f>
        <v>10.256410256410255</v>
      </c>
      <c r="N3" s="244">
        <v>3</v>
      </c>
      <c r="O3" s="247">
        <v>4</v>
      </c>
      <c r="P3" s="248">
        <v>183.98079999999999</v>
      </c>
      <c r="Q3" s="245">
        <v>249.8939</v>
      </c>
      <c r="R3" s="245">
        <v>50.988399999999999</v>
      </c>
      <c r="S3" s="244">
        <v>1</v>
      </c>
      <c r="T3" s="249">
        <v>150</v>
      </c>
      <c r="U3" s="250"/>
      <c r="V3" s="249"/>
      <c r="W3" s="249"/>
      <c r="X3" s="245"/>
      <c r="Y3" s="245"/>
      <c r="Z3" s="245"/>
      <c r="AA3" s="244"/>
      <c r="AB3" s="244"/>
      <c r="AC3" s="246"/>
      <c r="AD3" s="251"/>
    </row>
    <row r="4" spans="1:60" s="261" customFormat="1" x14ac:dyDescent="0.2">
      <c r="A4" s="253">
        <v>43</v>
      </c>
      <c r="B4" s="254" t="s">
        <v>182</v>
      </c>
      <c r="C4" s="254" t="s">
        <v>110</v>
      </c>
      <c r="D4" s="254" t="s">
        <v>183</v>
      </c>
      <c r="E4" s="254" t="s">
        <v>112</v>
      </c>
      <c r="F4" s="254">
        <v>14</v>
      </c>
      <c r="G4" s="254" t="s">
        <v>122</v>
      </c>
      <c r="H4" s="255">
        <v>1</v>
      </c>
      <c r="I4" s="254" t="s">
        <v>185</v>
      </c>
      <c r="J4" s="254">
        <v>0</v>
      </c>
      <c r="K4" s="256">
        <v>-50.5</v>
      </c>
      <c r="L4" s="254">
        <v>-64.3</v>
      </c>
      <c r="M4" s="255">
        <f>(L4-K4)/K4*100</f>
        <v>27.326732673267323</v>
      </c>
      <c r="N4" s="254">
        <v>5</v>
      </c>
      <c r="O4" s="254">
        <v>6</v>
      </c>
      <c r="P4" s="257">
        <v>81.859399999999994</v>
      </c>
      <c r="Q4" s="255">
        <v>231.47489999999999</v>
      </c>
      <c r="R4" s="255">
        <v>62.301400000000001</v>
      </c>
      <c r="S4" s="254">
        <v>1</v>
      </c>
      <c r="T4" s="258">
        <v>125</v>
      </c>
      <c r="U4" s="259"/>
      <c r="V4" s="258"/>
      <c r="W4" s="258"/>
      <c r="X4" s="255"/>
      <c r="Y4" s="255"/>
      <c r="Z4" s="255"/>
      <c r="AA4" s="254"/>
      <c r="AB4" s="254"/>
      <c r="AC4" s="256"/>
      <c r="AD4" s="260"/>
    </row>
    <row r="5" spans="1:60" s="252" customFormat="1" x14ac:dyDescent="0.2">
      <c r="A5" s="262">
        <v>44</v>
      </c>
      <c r="B5" s="244" t="s">
        <v>182</v>
      </c>
      <c r="C5" s="244" t="s">
        <v>110</v>
      </c>
      <c r="D5" s="244" t="s">
        <v>183</v>
      </c>
      <c r="E5" s="244" t="s">
        <v>112</v>
      </c>
      <c r="F5" s="244">
        <v>14</v>
      </c>
      <c r="G5" s="244" t="s">
        <v>125</v>
      </c>
      <c r="H5" s="245">
        <v>2</v>
      </c>
      <c r="I5" s="244" t="s">
        <v>8</v>
      </c>
      <c r="J5" s="244">
        <v>0</v>
      </c>
      <c r="K5" s="246">
        <v>-53.6</v>
      </c>
      <c r="L5" s="245"/>
      <c r="M5" s="245"/>
      <c r="N5" s="244">
        <v>7</v>
      </c>
      <c r="O5" s="263">
        <v>8</v>
      </c>
      <c r="P5" s="246">
        <v>-156.7132</v>
      </c>
      <c r="Q5" s="245">
        <v>42.9848</v>
      </c>
      <c r="R5" s="245">
        <v>19.846</v>
      </c>
      <c r="S5" s="244">
        <v>1</v>
      </c>
      <c r="T5" s="264">
        <v>25</v>
      </c>
      <c r="U5" s="265"/>
      <c r="V5" s="264"/>
      <c r="W5" s="264"/>
      <c r="X5" s="244"/>
      <c r="Y5" s="244"/>
      <c r="Z5" s="244"/>
      <c r="AA5" s="244"/>
      <c r="AB5" s="244"/>
      <c r="AC5" s="244"/>
      <c r="AD5" s="251"/>
    </row>
    <row r="6" spans="1:60" s="252" customFormat="1" x14ac:dyDescent="0.2">
      <c r="A6" s="262">
        <v>45</v>
      </c>
      <c r="B6" s="244" t="s">
        <v>182</v>
      </c>
      <c r="C6" s="244" t="s">
        <v>110</v>
      </c>
      <c r="D6" s="244" t="s">
        <v>183</v>
      </c>
      <c r="E6" s="244" t="s">
        <v>112</v>
      </c>
      <c r="F6" s="244">
        <v>14</v>
      </c>
      <c r="G6" s="244" t="s">
        <v>123</v>
      </c>
      <c r="H6" s="245">
        <v>2</v>
      </c>
      <c r="I6" s="244" t="s">
        <v>8</v>
      </c>
      <c r="J6" s="244">
        <v>0</v>
      </c>
      <c r="K6" s="246">
        <v>-53.4</v>
      </c>
      <c r="L6" s="245"/>
      <c r="M6" s="245"/>
      <c r="N6" s="244">
        <v>9</v>
      </c>
      <c r="O6" s="266">
        <v>10</v>
      </c>
      <c r="P6" s="245">
        <v>-108.5887</v>
      </c>
      <c r="Q6" s="245">
        <v>114.03619999999999</v>
      </c>
      <c r="R6" s="245">
        <v>34.555</v>
      </c>
      <c r="S6" s="244">
        <v>1</v>
      </c>
      <c r="T6" s="249">
        <v>25</v>
      </c>
      <c r="U6" s="250"/>
      <c r="V6" s="249"/>
      <c r="W6" s="249"/>
      <c r="X6" s="245"/>
      <c r="Y6" s="245"/>
      <c r="Z6" s="245"/>
      <c r="AA6" s="244"/>
      <c r="AB6" s="244"/>
      <c r="AC6" s="246"/>
      <c r="AD6" s="251"/>
    </row>
    <row r="7" spans="1:60" s="252" customFormat="1" ht="17" thickBot="1" x14ac:dyDescent="0.25">
      <c r="A7" s="262">
        <v>46</v>
      </c>
      <c r="B7" s="244" t="s">
        <v>182</v>
      </c>
      <c r="C7" s="244" t="s">
        <v>110</v>
      </c>
      <c r="D7" s="244" t="s">
        <v>183</v>
      </c>
      <c r="E7" s="244" t="s">
        <v>112</v>
      </c>
      <c r="F7" s="244">
        <v>14</v>
      </c>
      <c r="G7" s="244" t="s">
        <v>132</v>
      </c>
      <c r="H7" s="245">
        <v>2</v>
      </c>
      <c r="I7" s="244" t="s">
        <v>8</v>
      </c>
      <c r="J7" s="244">
        <v>0</v>
      </c>
      <c r="K7" s="246">
        <v>-55.7</v>
      </c>
      <c r="L7" s="245"/>
      <c r="M7" s="245"/>
      <c r="N7" s="244">
        <v>11</v>
      </c>
      <c r="O7" s="263">
        <v>12</v>
      </c>
      <c r="P7" s="245">
        <v>-81.994900000000001</v>
      </c>
      <c r="Q7" s="245">
        <v>99.691299999999998</v>
      </c>
      <c r="R7" s="245">
        <v>43.466000000000001</v>
      </c>
      <c r="S7" s="244">
        <v>1</v>
      </c>
      <c r="T7" s="249">
        <v>0</v>
      </c>
      <c r="U7" s="250"/>
      <c r="V7" s="249"/>
      <c r="W7" s="249"/>
      <c r="X7" s="245"/>
      <c r="Y7" s="245"/>
      <c r="Z7" s="245"/>
      <c r="AA7" s="244"/>
      <c r="AB7" s="244"/>
      <c r="AC7" s="246"/>
      <c r="AD7" s="251"/>
    </row>
    <row r="8" spans="1:60" s="268" customFormat="1" x14ac:dyDescent="0.2">
      <c r="A8" s="267" t="s">
        <v>0</v>
      </c>
      <c r="J8" s="268" t="s">
        <v>186</v>
      </c>
      <c r="K8" s="268">
        <f>AVERAGE(K2:K4)</f>
        <v>-58.133333333333333</v>
      </c>
      <c r="O8" s="268" t="s">
        <v>186</v>
      </c>
      <c r="P8" s="268">
        <f>AVERAGE(P2:P4)</f>
        <v>152.55836666666667</v>
      </c>
      <c r="Q8" s="268">
        <f t="shared" ref="Q8:R8" si="0">AVERAGE(Q2:Q4)</f>
        <v>428.37076666666667</v>
      </c>
      <c r="R8" s="268">
        <f t="shared" si="0"/>
        <v>51.226499999999994</v>
      </c>
      <c r="T8" s="269">
        <f>MEDIAN(T2:T4)</f>
        <v>150</v>
      </c>
      <c r="U8" s="269"/>
      <c r="V8" s="269"/>
    </row>
    <row r="9" spans="1:60" s="271" customFormat="1" ht="17" thickBot="1" x14ac:dyDescent="0.25">
      <c r="A9" s="270"/>
      <c r="J9" s="271" t="s">
        <v>8</v>
      </c>
      <c r="K9" s="271">
        <f>AVERAGE(K5:K7)</f>
        <v>-54.233333333333327</v>
      </c>
      <c r="O9" s="271" t="s">
        <v>8</v>
      </c>
      <c r="P9" s="271">
        <f>AVERAGE(P5:P7)</f>
        <v>-115.76559999999999</v>
      </c>
      <c r="Q9" s="271">
        <f t="shared" ref="Q9:R9" si="1">AVERAGE(Q5:Q7)</f>
        <v>85.570766666666657</v>
      </c>
      <c r="R9" s="271">
        <f t="shared" si="1"/>
        <v>32.62233333333333</v>
      </c>
      <c r="T9" s="272">
        <f>MEDIAN(T3:T5)</f>
        <v>125</v>
      </c>
      <c r="U9" s="272"/>
      <c r="V9" s="272"/>
    </row>
    <row r="10" spans="1:60" s="26" customFormat="1" x14ac:dyDescent="0.2">
      <c r="A10" s="126">
        <v>47</v>
      </c>
      <c r="B10" s="66" t="s">
        <v>119</v>
      </c>
      <c r="C10" s="66" t="s">
        <v>110</v>
      </c>
      <c r="D10" s="66" t="s">
        <v>187</v>
      </c>
      <c r="E10" s="66" t="s">
        <v>112</v>
      </c>
      <c r="F10" s="66">
        <v>13</v>
      </c>
      <c r="G10" s="66" t="s">
        <v>184</v>
      </c>
      <c r="H10" s="2">
        <v>1</v>
      </c>
      <c r="I10" s="66" t="s">
        <v>113</v>
      </c>
      <c r="J10" s="66">
        <v>0</v>
      </c>
      <c r="K10" s="67">
        <v>-47.6</v>
      </c>
      <c r="L10" s="2"/>
      <c r="M10" s="2"/>
      <c r="N10" s="3">
        <v>1</v>
      </c>
      <c r="O10" s="68">
        <v>2</v>
      </c>
      <c r="P10" s="2"/>
      <c r="Q10" s="2"/>
      <c r="R10" s="4"/>
      <c r="S10" s="66">
        <v>1</v>
      </c>
      <c r="T10" s="5">
        <v>75</v>
      </c>
      <c r="U10" s="6">
        <v>24</v>
      </c>
      <c r="V10" s="5">
        <v>32</v>
      </c>
      <c r="W10" s="5">
        <f>((V10-U10)/U10)*100</f>
        <v>33.333333333333329</v>
      </c>
      <c r="X10" s="2"/>
      <c r="Y10" s="4"/>
      <c r="Z10" s="4"/>
      <c r="AA10" s="3"/>
      <c r="AB10" s="3"/>
      <c r="AC10" s="67"/>
      <c r="AD10" s="162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s="27" customFormat="1" ht="16" customHeight="1" x14ac:dyDescent="0.2">
      <c r="A11" s="124">
        <v>48</v>
      </c>
      <c r="B11" s="60" t="s">
        <v>119</v>
      </c>
      <c r="C11" s="60" t="s">
        <v>110</v>
      </c>
      <c r="D11" s="60" t="s">
        <v>120</v>
      </c>
      <c r="E11" s="60" t="s">
        <v>112</v>
      </c>
      <c r="F11" s="60">
        <v>13</v>
      </c>
      <c r="G11" s="60" t="s">
        <v>121</v>
      </c>
      <c r="H11" s="7">
        <v>1</v>
      </c>
      <c r="I11" s="60" t="s">
        <v>113</v>
      </c>
      <c r="J11" s="60">
        <v>0</v>
      </c>
      <c r="K11" s="35">
        <v>-53.3</v>
      </c>
      <c r="L11" s="7"/>
      <c r="M11" s="7"/>
      <c r="N11" s="8">
        <v>1</v>
      </c>
      <c r="O11" s="61">
        <v>3</v>
      </c>
      <c r="P11" s="7">
        <v>-75.364900000000006</v>
      </c>
      <c r="Q11" s="7">
        <v>212.3424</v>
      </c>
      <c r="R11" s="9">
        <v>61.360599999999998</v>
      </c>
      <c r="S11" s="60">
        <v>1</v>
      </c>
      <c r="T11" s="10">
        <v>75</v>
      </c>
      <c r="U11" s="12">
        <v>93</v>
      </c>
      <c r="V11" s="128">
        <v>446</v>
      </c>
      <c r="W11" s="10">
        <f>((V11-U11)/U11)*100</f>
        <v>379.56989247311827</v>
      </c>
      <c r="X11" s="7"/>
      <c r="Y11" s="9"/>
      <c r="Z11" s="9"/>
      <c r="AA11" s="8"/>
      <c r="AB11" s="8"/>
      <c r="AC11" s="35"/>
      <c r="AD11" s="140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</row>
    <row r="12" spans="1:60" s="27" customFormat="1" x14ac:dyDescent="0.2">
      <c r="A12" s="124">
        <v>50</v>
      </c>
      <c r="B12" s="60" t="s">
        <v>119</v>
      </c>
      <c r="C12" s="60" t="s">
        <v>110</v>
      </c>
      <c r="D12" s="60" t="s">
        <v>120</v>
      </c>
      <c r="E12" s="60" t="s">
        <v>112</v>
      </c>
      <c r="F12" s="60">
        <v>13</v>
      </c>
      <c r="G12" s="60" t="s">
        <v>122</v>
      </c>
      <c r="H12" s="7">
        <v>1</v>
      </c>
      <c r="I12" s="60" t="s">
        <v>113</v>
      </c>
      <c r="J12" s="60">
        <v>0</v>
      </c>
      <c r="K12" s="35">
        <v>-51.9</v>
      </c>
      <c r="L12" s="7"/>
      <c r="M12" s="7"/>
      <c r="N12" s="8">
        <v>6</v>
      </c>
      <c r="O12" s="61">
        <v>7</v>
      </c>
      <c r="P12" s="7">
        <v>-61.569600000000001</v>
      </c>
      <c r="Q12" s="7">
        <v>275.13470000000001</v>
      </c>
      <c r="R12" s="7">
        <v>58.0871</v>
      </c>
      <c r="S12" s="60">
        <v>1</v>
      </c>
      <c r="T12" s="10">
        <v>50</v>
      </c>
      <c r="U12" s="12">
        <v>10</v>
      </c>
      <c r="V12" s="10">
        <v>268</v>
      </c>
      <c r="W12" s="10">
        <f>((V12-U12)/U12)*100</f>
        <v>2580</v>
      </c>
      <c r="X12" s="7"/>
      <c r="Y12" s="9"/>
      <c r="Z12" s="9"/>
      <c r="AA12" s="8"/>
      <c r="AB12" s="8"/>
      <c r="AC12" s="35"/>
      <c r="AD12" s="140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</row>
    <row r="13" spans="1:60" s="27" customFormat="1" x14ac:dyDescent="0.2">
      <c r="A13" s="124">
        <v>52</v>
      </c>
      <c r="B13" s="60" t="s">
        <v>119</v>
      </c>
      <c r="C13" s="60" t="s">
        <v>110</v>
      </c>
      <c r="D13" s="60" t="s">
        <v>120</v>
      </c>
      <c r="E13" s="60" t="s">
        <v>112</v>
      </c>
      <c r="F13" s="60">
        <v>13</v>
      </c>
      <c r="G13" s="60" t="s">
        <v>123</v>
      </c>
      <c r="H13" s="7">
        <v>1</v>
      </c>
      <c r="I13" s="60" t="s">
        <v>113</v>
      </c>
      <c r="J13" s="60">
        <v>0</v>
      </c>
      <c r="K13" s="35">
        <v>-52.3</v>
      </c>
      <c r="L13" s="7"/>
      <c r="M13" s="7"/>
      <c r="N13" s="8">
        <v>10</v>
      </c>
      <c r="O13" s="61">
        <v>11</v>
      </c>
      <c r="P13" s="7">
        <v>-90.063599999999994</v>
      </c>
      <c r="Q13" s="7">
        <v>250.48310000000001</v>
      </c>
      <c r="R13" s="7">
        <v>0.69769999999999999</v>
      </c>
      <c r="S13" s="60">
        <v>1</v>
      </c>
      <c r="T13" s="10">
        <v>75</v>
      </c>
      <c r="U13" s="69">
        <v>381</v>
      </c>
      <c r="V13" s="70">
        <v>127</v>
      </c>
      <c r="W13" s="10">
        <f>((V13-U13)/U13)*100</f>
        <v>-66.666666666666657</v>
      </c>
      <c r="X13" s="7"/>
      <c r="Y13" s="9"/>
      <c r="Z13" s="9"/>
      <c r="AA13" s="8"/>
      <c r="AB13" s="8"/>
      <c r="AC13" s="35"/>
      <c r="AD13" s="140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</row>
    <row r="14" spans="1:60" s="161" customFormat="1" x14ac:dyDescent="0.2">
      <c r="A14" s="163">
        <v>55</v>
      </c>
      <c r="B14" s="150" t="s">
        <v>119</v>
      </c>
      <c r="C14" s="150" t="s">
        <v>110</v>
      </c>
      <c r="D14" s="150" t="s">
        <v>120</v>
      </c>
      <c r="E14" s="150" t="s">
        <v>112</v>
      </c>
      <c r="F14" s="150">
        <v>13</v>
      </c>
      <c r="G14" s="150" t="s">
        <v>124</v>
      </c>
      <c r="H14" s="151">
        <v>1</v>
      </c>
      <c r="I14" s="150" t="s">
        <v>113</v>
      </c>
      <c r="J14" s="150">
        <v>0</v>
      </c>
      <c r="K14" s="158">
        <v>-55.7</v>
      </c>
      <c r="L14" s="151"/>
      <c r="M14" s="151"/>
      <c r="N14" s="153">
        <v>16</v>
      </c>
      <c r="O14" s="164">
        <v>17</v>
      </c>
      <c r="P14" s="151">
        <v>-79.239500000000007</v>
      </c>
      <c r="Q14" s="151">
        <v>96.482900000000001</v>
      </c>
      <c r="R14" s="151">
        <v>36.413400000000003</v>
      </c>
      <c r="S14" s="150">
        <v>1</v>
      </c>
      <c r="T14" s="155">
        <v>25</v>
      </c>
      <c r="U14" s="156">
        <v>116</v>
      </c>
      <c r="V14" s="155">
        <v>199</v>
      </c>
      <c r="W14" s="155">
        <f>((V14-U14)/U14)*100</f>
        <v>71.551724137931032</v>
      </c>
      <c r="X14" s="151"/>
      <c r="Y14" s="157"/>
      <c r="Z14" s="157"/>
      <c r="AA14" s="153"/>
      <c r="AB14" s="153"/>
      <c r="AC14" s="158"/>
      <c r="AD14" s="159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s="174" customFormat="1" x14ac:dyDescent="0.2">
      <c r="A15" s="165">
        <v>51</v>
      </c>
      <c r="B15" s="148" t="s">
        <v>119</v>
      </c>
      <c r="C15" s="148" t="s">
        <v>110</v>
      </c>
      <c r="D15" s="148" t="s">
        <v>120</v>
      </c>
      <c r="E15" s="148" t="s">
        <v>112</v>
      </c>
      <c r="F15" s="148">
        <v>13</v>
      </c>
      <c r="G15" s="148" t="s">
        <v>125</v>
      </c>
      <c r="H15" s="166">
        <v>2</v>
      </c>
      <c r="I15" s="148" t="s">
        <v>8</v>
      </c>
      <c r="J15" s="148">
        <v>30</v>
      </c>
      <c r="K15" s="167">
        <v>-37.9</v>
      </c>
      <c r="L15" s="166"/>
      <c r="M15" s="166"/>
      <c r="N15" s="149">
        <v>8</v>
      </c>
      <c r="O15" s="168">
        <v>9</v>
      </c>
      <c r="P15" s="166">
        <v>-68.398200000000003</v>
      </c>
      <c r="Q15" s="166">
        <v>249.03039999999999</v>
      </c>
      <c r="R15" s="166">
        <v>67.6023</v>
      </c>
      <c r="S15" s="148">
        <v>1</v>
      </c>
      <c r="T15" s="169"/>
      <c r="U15" s="170">
        <v>148</v>
      </c>
      <c r="V15" s="169"/>
      <c r="W15" s="169"/>
      <c r="X15" s="166"/>
      <c r="Y15" s="171"/>
      <c r="Z15" s="171"/>
      <c r="AA15" s="149"/>
      <c r="AB15" s="149"/>
      <c r="AC15" s="167"/>
      <c r="AD15" s="172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</row>
    <row r="16" spans="1:60" s="27" customFormat="1" x14ac:dyDescent="0.2">
      <c r="A16" s="124">
        <v>53</v>
      </c>
      <c r="B16" s="60" t="s">
        <v>119</v>
      </c>
      <c r="C16" s="60" t="s">
        <v>110</v>
      </c>
      <c r="D16" s="60" t="s">
        <v>120</v>
      </c>
      <c r="E16" s="60" t="s">
        <v>112</v>
      </c>
      <c r="F16" s="60">
        <v>13</v>
      </c>
      <c r="G16" s="60" t="s">
        <v>126</v>
      </c>
      <c r="H16" s="7">
        <v>2</v>
      </c>
      <c r="I16" s="60" t="s">
        <v>8</v>
      </c>
      <c r="J16" s="60">
        <v>0</v>
      </c>
      <c r="K16" s="35">
        <v>-61.6</v>
      </c>
      <c r="L16" s="7"/>
      <c r="M16" s="7"/>
      <c r="N16" s="8">
        <v>12</v>
      </c>
      <c r="O16" s="61">
        <v>13</v>
      </c>
      <c r="P16" s="7">
        <v>-65.791600000000003</v>
      </c>
      <c r="Q16" s="7">
        <v>146.29040000000001</v>
      </c>
      <c r="R16" s="7">
        <v>16.473700000000001</v>
      </c>
      <c r="S16" s="60">
        <v>1</v>
      </c>
      <c r="T16" s="10">
        <v>25</v>
      </c>
      <c r="U16" s="12">
        <v>305</v>
      </c>
      <c r="V16" s="10"/>
      <c r="W16" s="10"/>
      <c r="X16" s="7"/>
      <c r="Y16" s="9"/>
      <c r="Z16" s="9"/>
      <c r="AA16" s="8"/>
      <c r="AB16" s="8"/>
      <c r="AC16" s="35"/>
      <c r="AD16" s="140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</row>
    <row r="17" spans="1:60" s="161" customFormat="1" x14ac:dyDescent="0.2">
      <c r="A17" s="163">
        <v>54</v>
      </c>
      <c r="B17" s="150" t="s">
        <v>119</v>
      </c>
      <c r="C17" s="150" t="s">
        <v>110</v>
      </c>
      <c r="D17" s="150" t="s">
        <v>120</v>
      </c>
      <c r="E17" s="150" t="s">
        <v>112</v>
      </c>
      <c r="F17" s="150">
        <v>13</v>
      </c>
      <c r="G17" s="150" t="s">
        <v>127</v>
      </c>
      <c r="H17" s="151">
        <v>2</v>
      </c>
      <c r="I17" s="150" t="s">
        <v>8</v>
      </c>
      <c r="J17" s="150">
        <v>0</v>
      </c>
      <c r="K17" s="158">
        <v>-50.3</v>
      </c>
      <c r="L17" s="151"/>
      <c r="M17" s="151"/>
      <c r="N17" s="153">
        <v>14</v>
      </c>
      <c r="O17" s="164">
        <v>15</v>
      </c>
      <c r="P17" s="151">
        <v>-269.29559999999998</v>
      </c>
      <c r="Q17" s="151">
        <v>84.414699999999996</v>
      </c>
      <c r="R17" s="151">
        <v>34.514400000000002</v>
      </c>
      <c r="S17" s="150">
        <v>1</v>
      </c>
      <c r="T17" s="155"/>
      <c r="U17" s="156">
        <v>192</v>
      </c>
      <c r="V17" s="155"/>
      <c r="W17" s="155"/>
      <c r="X17" s="151"/>
      <c r="Y17" s="157"/>
      <c r="Z17" s="157"/>
      <c r="AA17" s="153"/>
      <c r="AB17" s="153"/>
      <c r="AC17" s="158"/>
      <c r="AD17" s="159"/>
      <c r="AE17" s="160"/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s="27" customFormat="1" ht="23" customHeight="1" thickBot="1" x14ac:dyDescent="0.25">
      <c r="A18" s="124">
        <v>56</v>
      </c>
      <c r="B18" s="60" t="s">
        <v>119</v>
      </c>
      <c r="C18" s="60" t="s">
        <v>110</v>
      </c>
      <c r="D18" s="60" t="s">
        <v>120</v>
      </c>
      <c r="E18" s="60" t="s">
        <v>112</v>
      </c>
      <c r="F18" s="60">
        <v>13</v>
      </c>
      <c r="G18" s="60" t="s">
        <v>128</v>
      </c>
      <c r="H18" s="7">
        <v>3</v>
      </c>
      <c r="I18" s="60" t="s">
        <v>115</v>
      </c>
      <c r="J18" s="60">
        <v>0</v>
      </c>
      <c r="K18" s="35">
        <v>-7.8</v>
      </c>
      <c r="L18" s="7"/>
      <c r="M18" s="7"/>
      <c r="N18" s="8">
        <v>18</v>
      </c>
      <c r="O18" s="61">
        <v>19</v>
      </c>
      <c r="P18" s="129">
        <v>-1187.7</v>
      </c>
      <c r="Q18" s="7">
        <v>53.149500000000003</v>
      </c>
      <c r="R18" s="7">
        <v>33.051299999999998</v>
      </c>
      <c r="S18" s="60">
        <v>1</v>
      </c>
      <c r="T18" s="130"/>
      <c r="U18" s="131">
        <v>0</v>
      </c>
      <c r="V18" s="130"/>
      <c r="W18" s="10"/>
      <c r="X18" s="7"/>
      <c r="Y18" s="9"/>
      <c r="Z18" s="9"/>
      <c r="AA18" s="8"/>
      <c r="AB18" s="8"/>
      <c r="AC18" s="35"/>
      <c r="AD18" s="140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</row>
    <row r="19" spans="1:60" s="134" customFormat="1" x14ac:dyDescent="0.2">
      <c r="A19" s="133" t="s">
        <v>0</v>
      </c>
      <c r="J19" s="134" t="s">
        <v>186</v>
      </c>
      <c r="K19" s="134">
        <f>AVERAGE(K10:K14)</f>
        <v>-52.160000000000004</v>
      </c>
      <c r="O19" s="134" t="s">
        <v>186</v>
      </c>
      <c r="P19" s="134">
        <f t="shared" ref="P19:R19" si="2">AVERAGE(P10:P14)</f>
        <v>-76.559400000000011</v>
      </c>
      <c r="Q19" s="134">
        <f t="shared" si="2"/>
        <v>208.61077499999999</v>
      </c>
      <c r="R19" s="134">
        <f t="shared" si="2"/>
        <v>39.139699999999998</v>
      </c>
      <c r="T19" s="143">
        <f>MEDIAN(T10:T14)</f>
        <v>75</v>
      </c>
      <c r="U19" s="143">
        <f t="shared" ref="U19:V19" si="3">AVERAGE(U10:U14)</f>
        <v>124.8</v>
      </c>
      <c r="V19" s="143">
        <f t="shared" si="3"/>
        <v>214.4</v>
      </c>
      <c r="X19" s="134">
        <f>U19/300</f>
        <v>0.41599999999999998</v>
      </c>
      <c r="Y19" s="134">
        <f>V19/300</f>
        <v>0.71466666666666667</v>
      </c>
    </row>
    <row r="20" spans="1:60" s="136" customFormat="1" ht="17" thickBot="1" x14ac:dyDescent="0.25">
      <c r="A20" s="135"/>
      <c r="J20" s="136" t="s">
        <v>8</v>
      </c>
      <c r="K20" s="136">
        <f>AVERAGE(K15:K17)</f>
        <v>-49.933333333333337</v>
      </c>
      <c r="O20" s="136" t="s">
        <v>8</v>
      </c>
      <c r="P20" s="136">
        <f t="shared" ref="P20:R20" si="4">AVERAGE(P15:P17)</f>
        <v>-134.49513333333331</v>
      </c>
      <c r="Q20" s="136">
        <f t="shared" si="4"/>
        <v>159.91183333333331</v>
      </c>
      <c r="R20" s="136">
        <f t="shared" si="4"/>
        <v>39.530133333333332</v>
      </c>
      <c r="T20" s="144">
        <f>MEDIAN(T15:T17)</f>
        <v>25</v>
      </c>
      <c r="U20" s="144">
        <f>AVERAGE(U15:U17:V10:V14)</f>
        <v>180.07692307692307</v>
      </c>
      <c r="V20" s="144"/>
    </row>
    <row r="21" spans="1:60" s="27" customFormat="1" x14ac:dyDescent="0.2">
      <c r="A21" s="11">
        <v>57</v>
      </c>
      <c r="B21" s="8" t="s">
        <v>109</v>
      </c>
      <c r="C21" s="8" t="s">
        <v>110</v>
      </c>
      <c r="D21" s="60" t="s">
        <v>111</v>
      </c>
      <c r="E21" s="60" t="s">
        <v>112</v>
      </c>
      <c r="F21" s="60">
        <v>13</v>
      </c>
      <c r="G21" s="60">
        <v>1</v>
      </c>
      <c r="H21" s="7">
        <v>1</v>
      </c>
      <c r="I21" s="7" t="s">
        <v>9</v>
      </c>
      <c r="J21" s="8" t="s">
        <v>6</v>
      </c>
      <c r="K21" s="35">
        <v>-55.6</v>
      </c>
      <c r="L21" s="7"/>
      <c r="M21" s="7"/>
      <c r="N21" s="8">
        <v>1</v>
      </c>
      <c r="O21" s="61">
        <v>3</v>
      </c>
      <c r="P21" s="7">
        <v>-91.623599999999996</v>
      </c>
      <c r="Q21" s="7">
        <v>307.03309999999999</v>
      </c>
      <c r="R21" s="7">
        <v>67.110100000000003</v>
      </c>
      <c r="S21" s="7">
        <v>1</v>
      </c>
      <c r="T21" s="10">
        <v>175</v>
      </c>
      <c r="U21" s="12"/>
      <c r="V21" s="10"/>
      <c r="W21" s="10"/>
      <c r="X21" s="7"/>
      <c r="Y21" s="9"/>
      <c r="Z21" s="9"/>
      <c r="AA21" s="8"/>
      <c r="AB21" s="8"/>
      <c r="AC21" s="35"/>
      <c r="AD21" s="140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</row>
    <row r="22" spans="1:60" s="27" customFormat="1" x14ac:dyDescent="0.2">
      <c r="A22" s="11">
        <v>58</v>
      </c>
      <c r="B22" s="8" t="s">
        <v>109</v>
      </c>
      <c r="C22" s="8" t="s">
        <v>110</v>
      </c>
      <c r="D22" s="60" t="s">
        <v>111</v>
      </c>
      <c r="E22" s="60" t="s">
        <v>112</v>
      </c>
      <c r="F22" s="60">
        <v>13</v>
      </c>
      <c r="G22" s="60">
        <v>2</v>
      </c>
      <c r="H22" s="7">
        <v>1</v>
      </c>
      <c r="I22" s="60" t="s">
        <v>113</v>
      </c>
      <c r="J22" s="8" t="s">
        <v>6</v>
      </c>
      <c r="K22" s="35">
        <v>-53.3</v>
      </c>
      <c r="L22" s="7"/>
      <c r="M22" s="7"/>
      <c r="N22" s="8">
        <v>4</v>
      </c>
      <c r="O22" s="61">
        <v>5</v>
      </c>
      <c r="P22" s="7">
        <v>-105.9819</v>
      </c>
      <c r="Q22" s="7">
        <v>151.57239999999999</v>
      </c>
      <c r="R22" s="7">
        <v>61.125500000000002</v>
      </c>
      <c r="S22" s="8">
        <v>1</v>
      </c>
      <c r="T22" s="128">
        <v>50</v>
      </c>
      <c r="U22" s="62">
        <v>37</v>
      </c>
      <c r="V22" s="128">
        <v>770</v>
      </c>
      <c r="W22" s="10">
        <f>((V22-U22)/U22)*100</f>
        <v>1981.081081081081</v>
      </c>
      <c r="X22" s="7"/>
      <c r="Y22" s="9"/>
      <c r="Z22" s="9"/>
      <c r="AA22" s="8"/>
      <c r="AB22" s="8"/>
      <c r="AC22" s="35"/>
      <c r="AD22" s="140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</row>
    <row r="23" spans="1:60" s="27" customFormat="1" x14ac:dyDescent="0.2">
      <c r="A23" s="11">
        <v>66</v>
      </c>
      <c r="B23" s="8" t="s">
        <v>109</v>
      </c>
      <c r="C23" s="8" t="s">
        <v>110</v>
      </c>
      <c r="D23" s="60" t="s">
        <v>111</v>
      </c>
      <c r="E23" s="60" t="s">
        <v>112</v>
      </c>
      <c r="F23" s="60">
        <v>13</v>
      </c>
      <c r="G23" s="60">
        <v>10</v>
      </c>
      <c r="H23" s="7">
        <v>1</v>
      </c>
      <c r="I23" s="8" t="s">
        <v>5</v>
      </c>
      <c r="J23" s="8" t="s">
        <v>6</v>
      </c>
      <c r="K23" s="35">
        <v>-53.3</v>
      </c>
      <c r="L23" s="7">
        <v>-55.9</v>
      </c>
      <c r="M23" s="7"/>
      <c r="N23" s="8">
        <v>21</v>
      </c>
      <c r="O23" s="61">
        <v>22</v>
      </c>
      <c r="P23" s="7">
        <v>-60.702800000000003</v>
      </c>
      <c r="Q23" s="7">
        <v>107.0818</v>
      </c>
      <c r="R23" s="7">
        <v>27.3919</v>
      </c>
      <c r="S23" s="8">
        <v>1</v>
      </c>
      <c r="T23" s="128">
        <v>50</v>
      </c>
      <c r="U23" s="62">
        <v>117</v>
      </c>
      <c r="V23" s="128">
        <v>565</v>
      </c>
      <c r="W23" s="10">
        <f>((V23-U23)/U23)*100</f>
        <v>382.90598290598291</v>
      </c>
      <c r="X23" s="7"/>
      <c r="Y23" s="9"/>
      <c r="Z23" s="9"/>
      <c r="AA23" s="8"/>
      <c r="AB23" s="8"/>
      <c r="AC23" s="35"/>
      <c r="AD23" s="140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</row>
    <row r="24" spans="1:60" s="161" customFormat="1" x14ac:dyDescent="0.2">
      <c r="A24" s="175">
        <v>69</v>
      </c>
      <c r="B24" s="153" t="s">
        <v>109</v>
      </c>
      <c r="C24" s="153" t="s">
        <v>110</v>
      </c>
      <c r="D24" s="150" t="s">
        <v>111</v>
      </c>
      <c r="E24" s="150" t="s">
        <v>112</v>
      </c>
      <c r="F24" s="150">
        <v>13</v>
      </c>
      <c r="G24" s="150">
        <v>13</v>
      </c>
      <c r="H24" s="151">
        <v>1</v>
      </c>
      <c r="I24" s="153" t="s">
        <v>5</v>
      </c>
      <c r="J24" s="153" t="s">
        <v>6</v>
      </c>
      <c r="K24" s="158">
        <v>-60</v>
      </c>
      <c r="L24" s="151"/>
      <c r="M24" s="151"/>
      <c r="N24" s="153">
        <v>27</v>
      </c>
      <c r="O24" s="164">
        <v>28</v>
      </c>
      <c r="P24" s="151">
        <v>-24.887499999999999</v>
      </c>
      <c r="Q24" s="151">
        <v>150.47999999999999</v>
      </c>
      <c r="R24" s="151">
        <v>46.350499999999997</v>
      </c>
      <c r="S24" s="153">
        <v>1</v>
      </c>
      <c r="T24" s="176">
        <v>200</v>
      </c>
      <c r="U24" s="177">
        <v>8</v>
      </c>
      <c r="V24" s="176">
        <v>398</v>
      </c>
      <c r="W24" s="155">
        <f>((V24-U24)/U24)*100</f>
        <v>4875</v>
      </c>
      <c r="X24" s="151"/>
      <c r="Y24" s="157"/>
      <c r="Z24" s="157"/>
      <c r="AA24" s="153"/>
      <c r="AB24" s="153"/>
      <c r="AC24" s="158"/>
      <c r="AD24" s="159"/>
      <c r="AE24" s="160"/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s="27" customFormat="1" ht="29" customHeight="1" x14ac:dyDescent="0.2">
      <c r="A25" s="11">
        <v>60</v>
      </c>
      <c r="B25" s="8" t="s">
        <v>109</v>
      </c>
      <c r="C25" s="8" t="s">
        <v>110</v>
      </c>
      <c r="D25" s="60" t="s">
        <v>111</v>
      </c>
      <c r="E25" s="60" t="s">
        <v>112</v>
      </c>
      <c r="F25" s="60">
        <v>13</v>
      </c>
      <c r="G25" s="60">
        <v>4</v>
      </c>
      <c r="H25" s="7">
        <v>1</v>
      </c>
      <c r="I25" s="7" t="s">
        <v>114</v>
      </c>
      <c r="J25" s="8" t="s">
        <v>6</v>
      </c>
      <c r="K25" s="35">
        <v>-62.2</v>
      </c>
      <c r="L25" s="7"/>
      <c r="M25" s="7"/>
      <c r="N25" s="8">
        <v>8</v>
      </c>
      <c r="O25" s="61">
        <v>9</v>
      </c>
      <c r="P25" s="7">
        <v>-11.455</v>
      </c>
      <c r="Q25" s="7">
        <v>314.9074</v>
      </c>
      <c r="R25" s="7">
        <v>57.668199999999999</v>
      </c>
      <c r="S25" s="8">
        <v>1</v>
      </c>
      <c r="T25" s="128">
        <v>175</v>
      </c>
      <c r="U25" s="62">
        <v>2</v>
      </c>
      <c r="V25" s="128">
        <v>0</v>
      </c>
      <c r="W25" s="10">
        <f>((V25-U25)/U25)*100</f>
        <v>-100</v>
      </c>
      <c r="X25" s="7"/>
      <c r="Y25" s="9"/>
      <c r="Z25" s="9"/>
      <c r="AA25" s="8"/>
      <c r="AB25" s="8"/>
      <c r="AC25" s="35"/>
      <c r="AD25" s="140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</row>
    <row r="26" spans="1:60" s="161" customFormat="1" ht="38" customHeight="1" x14ac:dyDescent="0.2">
      <c r="A26" s="175">
        <v>63</v>
      </c>
      <c r="B26" s="153" t="s">
        <v>109</v>
      </c>
      <c r="C26" s="153" t="s">
        <v>110</v>
      </c>
      <c r="D26" s="150" t="s">
        <v>111</v>
      </c>
      <c r="E26" s="150" t="s">
        <v>112</v>
      </c>
      <c r="F26" s="150">
        <v>13</v>
      </c>
      <c r="G26" s="150">
        <v>7</v>
      </c>
      <c r="H26" s="151">
        <v>1</v>
      </c>
      <c r="I26" s="153" t="s">
        <v>114</v>
      </c>
      <c r="J26" s="153" t="s">
        <v>6</v>
      </c>
      <c r="K26" s="158">
        <v>-52.9</v>
      </c>
      <c r="L26" s="151">
        <v>-60</v>
      </c>
      <c r="M26" s="151"/>
      <c r="N26" s="153">
        <v>14</v>
      </c>
      <c r="O26" s="164">
        <v>15</v>
      </c>
      <c r="P26" s="151">
        <v>-70.379900000000006</v>
      </c>
      <c r="Q26" s="151">
        <v>367.01229999999998</v>
      </c>
      <c r="R26" s="151">
        <v>31.4023</v>
      </c>
      <c r="S26" s="153">
        <v>1</v>
      </c>
      <c r="T26" s="176">
        <v>120</v>
      </c>
      <c r="U26" s="177">
        <v>0</v>
      </c>
      <c r="V26" s="176">
        <v>0</v>
      </c>
      <c r="W26" s="155" t="e">
        <f>((V26-U26)/U26)*100</f>
        <v>#DIV/0!</v>
      </c>
      <c r="X26" s="151"/>
      <c r="Y26" s="157"/>
      <c r="Z26" s="157"/>
      <c r="AA26" s="153"/>
      <c r="AB26" s="153"/>
      <c r="AC26" s="158"/>
      <c r="AD26" s="159"/>
      <c r="AE26" s="160"/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s="174" customFormat="1" x14ac:dyDescent="0.2">
      <c r="A27" s="178">
        <v>67</v>
      </c>
      <c r="B27" s="149" t="s">
        <v>109</v>
      </c>
      <c r="C27" s="149" t="s">
        <v>110</v>
      </c>
      <c r="D27" s="148" t="s">
        <v>111</v>
      </c>
      <c r="E27" s="148" t="s">
        <v>112</v>
      </c>
      <c r="F27" s="148">
        <v>13</v>
      </c>
      <c r="G27" s="148">
        <v>11</v>
      </c>
      <c r="H27" s="166">
        <v>2</v>
      </c>
      <c r="I27" s="149" t="s">
        <v>8</v>
      </c>
      <c r="J27" s="149" t="s">
        <v>6</v>
      </c>
      <c r="K27" s="167">
        <v>-61.6</v>
      </c>
      <c r="L27" s="166"/>
      <c r="M27" s="166"/>
      <c r="N27" s="149">
        <v>23</v>
      </c>
      <c r="O27" s="168">
        <v>24</v>
      </c>
      <c r="P27" s="166">
        <v>-84.011399999999995</v>
      </c>
      <c r="Q27" s="166">
        <v>151.2886</v>
      </c>
      <c r="R27" s="166">
        <v>56.911299999999997</v>
      </c>
      <c r="S27" s="149">
        <v>1</v>
      </c>
      <c r="T27" s="179">
        <v>50</v>
      </c>
      <c r="U27" s="180">
        <v>48</v>
      </c>
      <c r="V27" s="169"/>
      <c r="W27" s="169"/>
      <c r="X27" s="166"/>
      <c r="Y27" s="171"/>
      <c r="Z27" s="171"/>
      <c r="AA27" s="149"/>
      <c r="AB27" s="149"/>
      <c r="AC27" s="167"/>
      <c r="AD27" s="172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</row>
    <row r="28" spans="1:60" s="27" customFormat="1" ht="19" customHeight="1" x14ac:dyDescent="0.2">
      <c r="A28" s="11">
        <v>68</v>
      </c>
      <c r="B28" s="8" t="s">
        <v>109</v>
      </c>
      <c r="C28" s="8" t="s">
        <v>110</v>
      </c>
      <c r="D28" s="60" t="s">
        <v>111</v>
      </c>
      <c r="E28" s="60" t="s">
        <v>112</v>
      </c>
      <c r="F28" s="60">
        <v>13</v>
      </c>
      <c r="G28" s="60">
        <v>12</v>
      </c>
      <c r="H28" s="7">
        <v>2</v>
      </c>
      <c r="I28" s="8" t="s">
        <v>8</v>
      </c>
      <c r="J28" s="8" t="s">
        <v>6</v>
      </c>
      <c r="K28" s="35">
        <v>-38.5</v>
      </c>
      <c r="L28" s="7"/>
      <c r="M28" s="7"/>
      <c r="N28" s="8">
        <v>25</v>
      </c>
      <c r="O28" s="61">
        <v>26</v>
      </c>
      <c r="P28" s="7">
        <v>-149.64009999999999</v>
      </c>
      <c r="Q28" s="7">
        <v>181.08959999999999</v>
      </c>
      <c r="R28" s="7">
        <v>25.0533</v>
      </c>
      <c r="S28" s="8">
        <v>1</v>
      </c>
      <c r="T28" s="128">
        <v>100</v>
      </c>
      <c r="U28" s="62">
        <v>0</v>
      </c>
      <c r="V28" s="128"/>
      <c r="W28" s="10"/>
      <c r="X28" s="7"/>
      <c r="Y28" s="9"/>
      <c r="Z28" s="9"/>
      <c r="AA28" s="8"/>
      <c r="AB28" s="8"/>
      <c r="AC28" s="35"/>
      <c r="AD28" s="140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</row>
    <row r="29" spans="1:60" s="161" customFormat="1" ht="17" customHeight="1" x14ac:dyDescent="0.2">
      <c r="A29" s="175">
        <v>70</v>
      </c>
      <c r="B29" s="153" t="s">
        <v>109</v>
      </c>
      <c r="C29" s="153" t="s">
        <v>110</v>
      </c>
      <c r="D29" s="150" t="s">
        <v>111</v>
      </c>
      <c r="E29" s="150" t="s">
        <v>112</v>
      </c>
      <c r="F29" s="150">
        <v>13</v>
      </c>
      <c r="G29" s="150">
        <v>14</v>
      </c>
      <c r="H29" s="151">
        <v>2</v>
      </c>
      <c r="I29" s="151" t="s">
        <v>8</v>
      </c>
      <c r="J29" s="153" t="s">
        <v>6</v>
      </c>
      <c r="K29" s="158">
        <v>-47.9</v>
      </c>
      <c r="L29" s="151"/>
      <c r="M29" s="151"/>
      <c r="N29" s="153">
        <v>29</v>
      </c>
      <c r="O29" s="164">
        <v>30</v>
      </c>
      <c r="P29" s="151">
        <v>-93.988299999999995</v>
      </c>
      <c r="Q29" s="151">
        <v>195.821</v>
      </c>
      <c r="R29" s="151">
        <v>50.176499999999997</v>
      </c>
      <c r="S29" s="153">
        <v>1</v>
      </c>
      <c r="T29" s="176">
        <v>25</v>
      </c>
      <c r="U29" s="177">
        <v>274</v>
      </c>
      <c r="V29" s="176"/>
      <c r="W29" s="155"/>
      <c r="X29" s="151"/>
      <c r="Y29" s="157"/>
      <c r="Z29" s="157"/>
      <c r="AA29" s="153"/>
      <c r="AB29" s="153"/>
      <c r="AC29" s="158"/>
      <c r="AD29" s="159"/>
      <c r="AE29" s="160"/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s="27" customFormat="1" ht="29" customHeight="1" x14ac:dyDescent="0.2">
      <c r="A30" s="11">
        <v>61</v>
      </c>
      <c r="B30" s="8" t="s">
        <v>109</v>
      </c>
      <c r="C30" s="8" t="s">
        <v>110</v>
      </c>
      <c r="D30" s="60" t="s">
        <v>111</v>
      </c>
      <c r="E30" s="60" t="s">
        <v>112</v>
      </c>
      <c r="F30" s="60">
        <v>13</v>
      </c>
      <c r="G30" s="60">
        <v>5</v>
      </c>
      <c r="H30" s="7">
        <v>3</v>
      </c>
      <c r="I30" s="8" t="s">
        <v>115</v>
      </c>
      <c r="J30" s="8" t="s">
        <v>6</v>
      </c>
      <c r="K30" s="35">
        <v>-7.8</v>
      </c>
      <c r="L30" s="7"/>
      <c r="M30" s="7"/>
      <c r="N30" s="8">
        <v>10</v>
      </c>
      <c r="O30" s="61">
        <v>11</v>
      </c>
      <c r="P30" s="129">
        <v>-2611.1999999999998</v>
      </c>
      <c r="Q30" s="7">
        <v>21.657499999999999</v>
      </c>
      <c r="R30" s="7" t="s">
        <v>116</v>
      </c>
      <c r="S30" s="8">
        <v>1</v>
      </c>
      <c r="T30" s="138"/>
      <c r="U30" s="139">
        <v>0</v>
      </c>
      <c r="V30" s="138"/>
      <c r="W30" s="138"/>
      <c r="X30" s="49"/>
      <c r="Y30" s="9"/>
      <c r="Z30" s="9"/>
      <c r="AA30" s="8"/>
      <c r="AB30" s="8"/>
      <c r="AC30" s="35"/>
      <c r="AD30" s="140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</row>
    <row r="31" spans="1:60" s="27" customFormat="1" ht="28" customHeight="1" x14ac:dyDescent="0.2">
      <c r="A31" s="11">
        <v>62</v>
      </c>
      <c r="B31" s="8" t="s">
        <v>109</v>
      </c>
      <c r="C31" s="8" t="s">
        <v>110</v>
      </c>
      <c r="D31" s="60" t="s">
        <v>111</v>
      </c>
      <c r="E31" s="60" t="s">
        <v>112</v>
      </c>
      <c r="F31" s="60">
        <v>13</v>
      </c>
      <c r="G31" s="60">
        <v>6</v>
      </c>
      <c r="H31" s="7">
        <v>3</v>
      </c>
      <c r="I31" s="8" t="s">
        <v>115</v>
      </c>
      <c r="J31" s="8" t="s">
        <v>6</v>
      </c>
      <c r="K31" s="35">
        <v>-9.6999999999999993</v>
      </c>
      <c r="L31" s="7"/>
      <c r="M31" s="7"/>
      <c r="N31" s="8">
        <v>12</v>
      </c>
      <c r="O31" s="61">
        <v>13</v>
      </c>
      <c r="P31" s="129">
        <v>-1787.7</v>
      </c>
      <c r="Q31" s="7">
        <v>35.406100000000002</v>
      </c>
      <c r="R31" s="7">
        <v>25.691099999999999</v>
      </c>
      <c r="S31" s="8">
        <v>1</v>
      </c>
      <c r="T31" s="138"/>
      <c r="U31" s="139">
        <v>0</v>
      </c>
      <c r="V31" s="138"/>
      <c r="W31" s="138"/>
      <c r="X31" s="49"/>
      <c r="Y31" s="9"/>
      <c r="Z31" s="9"/>
      <c r="AA31" s="8"/>
      <c r="AB31" s="8"/>
      <c r="AC31" s="35"/>
      <c r="AD31" s="140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</row>
    <row r="32" spans="1:60" s="27" customFormat="1" ht="17" customHeight="1" x14ac:dyDescent="0.2">
      <c r="A32" s="11">
        <v>64</v>
      </c>
      <c r="B32" s="8" t="s">
        <v>109</v>
      </c>
      <c r="C32" s="8" t="s">
        <v>110</v>
      </c>
      <c r="D32" s="60" t="s">
        <v>111</v>
      </c>
      <c r="E32" s="60" t="s">
        <v>112</v>
      </c>
      <c r="F32" s="60">
        <v>13</v>
      </c>
      <c r="G32" s="60">
        <v>8</v>
      </c>
      <c r="H32" s="7">
        <v>3</v>
      </c>
      <c r="I32" s="8" t="s">
        <v>115</v>
      </c>
      <c r="J32" s="8" t="s">
        <v>6</v>
      </c>
      <c r="K32" s="35">
        <v>-17</v>
      </c>
      <c r="L32" s="7"/>
      <c r="M32" s="7"/>
      <c r="N32" s="8">
        <v>16</v>
      </c>
      <c r="O32" s="61">
        <v>17</v>
      </c>
      <c r="P32" s="7">
        <v>-754.47260000000006</v>
      </c>
      <c r="Q32" s="7">
        <v>75.738699999999994</v>
      </c>
      <c r="R32" s="7">
        <v>34.582900000000002</v>
      </c>
      <c r="S32" s="8">
        <v>1</v>
      </c>
      <c r="T32" s="138"/>
      <c r="U32" s="139">
        <v>0</v>
      </c>
      <c r="V32" s="138"/>
      <c r="W32" s="138"/>
      <c r="X32" s="49"/>
      <c r="Y32" s="9"/>
      <c r="Z32" s="9"/>
      <c r="AA32" s="8"/>
      <c r="AB32" s="8"/>
      <c r="AC32" s="35"/>
      <c r="AD32" s="140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</row>
    <row r="33" spans="1:60" s="27" customFormat="1" ht="23" customHeight="1" thickBot="1" x14ac:dyDescent="0.25">
      <c r="A33" s="11">
        <v>65</v>
      </c>
      <c r="B33" s="8" t="s">
        <v>109</v>
      </c>
      <c r="C33" s="8" t="s">
        <v>110</v>
      </c>
      <c r="D33" s="60" t="s">
        <v>111</v>
      </c>
      <c r="E33" s="60" t="s">
        <v>112</v>
      </c>
      <c r="F33" s="60">
        <v>13</v>
      </c>
      <c r="G33" s="60">
        <v>9</v>
      </c>
      <c r="H33" s="7">
        <v>3</v>
      </c>
      <c r="I33" s="8" t="s">
        <v>115</v>
      </c>
      <c r="J33" s="8" t="s">
        <v>6</v>
      </c>
      <c r="K33" s="35">
        <v>-10.7</v>
      </c>
      <c r="L33" s="7"/>
      <c r="M33" s="7"/>
      <c r="N33" s="8">
        <v>19</v>
      </c>
      <c r="O33" s="61">
        <v>20</v>
      </c>
      <c r="P33" s="7">
        <v>-847.1422</v>
      </c>
      <c r="Q33" s="7">
        <v>71.3155</v>
      </c>
      <c r="R33" s="7">
        <v>57.995699999999999</v>
      </c>
      <c r="S33" s="8">
        <v>1</v>
      </c>
      <c r="T33" s="138"/>
      <c r="U33" s="139">
        <v>0</v>
      </c>
      <c r="V33" s="138"/>
      <c r="W33" s="138"/>
      <c r="X33" s="49"/>
      <c r="Y33" s="9"/>
      <c r="Z33" s="9"/>
      <c r="AA33" s="8"/>
      <c r="AB33" s="8"/>
      <c r="AC33" s="35"/>
      <c r="AD33" s="140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</row>
    <row r="34" spans="1:60" s="134" customFormat="1" x14ac:dyDescent="0.2">
      <c r="A34" s="133" t="s">
        <v>0</v>
      </c>
      <c r="J34" s="134" t="s">
        <v>186</v>
      </c>
      <c r="K34" s="134">
        <f>AVERAGE(K21:K26)</f>
        <v>-56.216666666666661</v>
      </c>
      <c r="O34" s="134" t="s">
        <v>186</v>
      </c>
      <c r="P34" s="134">
        <f>AVERAGE(P21:P26)</f>
        <v>-60.838450000000002</v>
      </c>
      <c r="Q34" s="134">
        <f>AVERAGE(Q21:Q26)</f>
        <v>233.0145</v>
      </c>
      <c r="R34" s="134">
        <f>AVERAGE(R21:R26)</f>
        <v>48.508083333333339</v>
      </c>
      <c r="T34" s="143">
        <f>MEDIAN(T21:T26)</f>
        <v>147.5</v>
      </c>
      <c r="U34" s="143">
        <f>AVERAGE(U21:U26)</f>
        <v>32.799999999999997</v>
      </c>
      <c r="V34" s="143">
        <f>AVERAGE(V21:V24)</f>
        <v>577.66666666666663</v>
      </c>
      <c r="X34" s="134">
        <f>U34/300</f>
        <v>0.10933333333333332</v>
      </c>
      <c r="Y34" s="134">
        <f>V34/300</f>
        <v>1.9255555555555555</v>
      </c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s="137" customFormat="1" x14ac:dyDescent="0.2">
      <c r="A35" s="142"/>
      <c r="J35" s="137" t="s">
        <v>8</v>
      </c>
      <c r="K35" s="137">
        <f>AVERAGE(K27:K29)</f>
        <v>-49.333333333333336</v>
      </c>
      <c r="O35" s="137" t="s">
        <v>8</v>
      </c>
      <c r="P35" s="137">
        <f>AVERAGE(P27:P29)</f>
        <v>-109.21326666666666</v>
      </c>
      <c r="Q35" s="137">
        <f>AVERAGE(Q27:Q29)</f>
        <v>176.06640000000002</v>
      </c>
      <c r="R35" s="137">
        <f>AVERAGE(R27:R29)</f>
        <v>44.047033333333331</v>
      </c>
      <c r="T35" s="145">
        <f>MEDIAN(T27:T29)</f>
        <v>50</v>
      </c>
      <c r="U35" s="145">
        <f>AVERAGE(U27:U29:V22:V24)</f>
        <v>170.69230769230768</v>
      </c>
      <c r="V35" s="145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</row>
    <row r="36" spans="1:60" s="136" customFormat="1" ht="17" thickBot="1" x14ac:dyDescent="0.25">
      <c r="A36" s="135"/>
      <c r="J36" s="136" t="s">
        <v>115</v>
      </c>
      <c r="K36" s="136">
        <f>AVERAGE(K30:K33)</f>
        <v>-11.3</v>
      </c>
      <c r="P36" s="136">
        <f t="shared" ref="P36:R36" si="5">AVERAGE(P30:P33)</f>
        <v>-1500.1287</v>
      </c>
      <c r="Q36" s="136">
        <f t="shared" si="5"/>
        <v>51.029449999999997</v>
      </c>
      <c r="R36" s="136">
        <f t="shared" si="5"/>
        <v>39.423233333333336</v>
      </c>
      <c r="T36" s="144"/>
      <c r="U36" s="144"/>
      <c r="V36" s="144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</row>
    <row r="37" spans="1:60" s="27" customFormat="1" x14ac:dyDescent="0.2">
      <c r="A37" s="11">
        <v>72</v>
      </c>
      <c r="B37" s="8" t="s">
        <v>129</v>
      </c>
      <c r="C37" s="8" t="s">
        <v>110</v>
      </c>
      <c r="D37" s="60" t="s">
        <v>130</v>
      </c>
      <c r="E37" s="60" t="s">
        <v>112</v>
      </c>
      <c r="F37" s="60">
        <v>13</v>
      </c>
      <c r="G37" s="60" t="s">
        <v>121</v>
      </c>
      <c r="H37" s="7">
        <v>1</v>
      </c>
      <c r="I37" s="8" t="s">
        <v>9</v>
      </c>
      <c r="J37" s="8" t="s">
        <v>6</v>
      </c>
      <c r="K37" s="35">
        <v>-60.9</v>
      </c>
      <c r="L37" s="7"/>
      <c r="M37" s="7"/>
      <c r="N37" s="8">
        <v>1</v>
      </c>
      <c r="O37" s="9">
        <v>3</v>
      </c>
      <c r="P37" s="7">
        <v>-13.615500000000001</v>
      </c>
      <c r="Q37" s="7">
        <v>681.31169999999997</v>
      </c>
      <c r="R37" s="7">
        <v>32.731400000000001</v>
      </c>
      <c r="S37" s="8">
        <v>1</v>
      </c>
      <c r="T37" s="128">
        <v>25</v>
      </c>
      <c r="U37" s="62">
        <v>245</v>
      </c>
      <c r="V37" s="128"/>
      <c r="W37" s="10"/>
      <c r="X37" s="7"/>
      <c r="Y37" s="9"/>
      <c r="Z37" s="9"/>
      <c r="AA37" s="8"/>
      <c r="AB37" s="8"/>
      <c r="AC37" s="35"/>
      <c r="AD37" s="140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</row>
    <row r="38" spans="1:60" s="27" customFormat="1" x14ac:dyDescent="0.2">
      <c r="A38" s="11">
        <v>73</v>
      </c>
      <c r="B38" s="8" t="s">
        <v>129</v>
      </c>
      <c r="C38" s="8" t="s">
        <v>110</v>
      </c>
      <c r="D38" s="60" t="s">
        <v>130</v>
      </c>
      <c r="E38" s="60" t="s">
        <v>112</v>
      </c>
      <c r="F38" s="60">
        <v>13</v>
      </c>
      <c r="G38" s="60" t="s">
        <v>122</v>
      </c>
      <c r="H38" s="7">
        <v>1</v>
      </c>
      <c r="I38" s="8" t="s">
        <v>9</v>
      </c>
      <c r="J38" s="8" t="s">
        <v>6</v>
      </c>
      <c r="K38" s="35">
        <v>-65.900000000000006</v>
      </c>
      <c r="L38" s="7"/>
      <c r="M38" s="7"/>
      <c r="N38" s="8">
        <v>4</v>
      </c>
      <c r="O38" s="9">
        <v>5</v>
      </c>
      <c r="P38" s="7">
        <v>-22.403199999999998</v>
      </c>
      <c r="Q38" s="7">
        <v>235.81110000000001</v>
      </c>
      <c r="R38" s="7">
        <v>50.783200000000001</v>
      </c>
      <c r="S38" s="8">
        <v>1</v>
      </c>
      <c r="T38" s="128">
        <v>150</v>
      </c>
      <c r="U38" s="62">
        <v>119</v>
      </c>
      <c r="V38" s="128"/>
      <c r="W38" s="10"/>
      <c r="X38" s="7"/>
      <c r="Y38" s="9"/>
      <c r="Z38" s="9"/>
      <c r="AA38" s="8"/>
      <c r="AB38" s="8"/>
      <c r="AC38" s="35"/>
      <c r="AD38" s="140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</row>
    <row r="39" spans="1:60" s="27" customFormat="1" x14ac:dyDescent="0.2">
      <c r="A39" s="11">
        <v>75</v>
      </c>
      <c r="B39" s="8" t="s">
        <v>129</v>
      </c>
      <c r="C39" s="8" t="s">
        <v>110</v>
      </c>
      <c r="D39" s="60" t="s">
        <v>130</v>
      </c>
      <c r="E39" s="60" t="s">
        <v>112</v>
      </c>
      <c r="F39" s="60">
        <v>13</v>
      </c>
      <c r="G39" s="60" t="s">
        <v>123</v>
      </c>
      <c r="H39" s="7">
        <v>1</v>
      </c>
      <c r="I39" s="8" t="s">
        <v>9</v>
      </c>
      <c r="J39" s="8" t="s">
        <v>6</v>
      </c>
      <c r="K39" s="35">
        <v>-32</v>
      </c>
      <c r="L39" s="7"/>
      <c r="M39" s="7"/>
      <c r="N39" s="8">
        <v>8</v>
      </c>
      <c r="O39" s="9">
        <v>9</v>
      </c>
      <c r="P39" s="7">
        <v>-101.01</v>
      </c>
      <c r="Q39" s="7">
        <v>353.572</v>
      </c>
      <c r="R39" s="7">
        <v>73.4709</v>
      </c>
      <c r="S39" s="7">
        <v>0</v>
      </c>
      <c r="T39" s="10" t="s">
        <v>131</v>
      </c>
      <c r="U39" s="12"/>
      <c r="V39" s="10"/>
      <c r="W39" s="10"/>
      <c r="X39" s="7"/>
      <c r="Y39" s="9"/>
      <c r="Z39" s="9"/>
      <c r="AA39" s="8"/>
      <c r="AB39" s="8"/>
      <c r="AC39" s="35"/>
      <c r="AD39" s="140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</row>
    <row r="40" spans="1:60" s="27" customFormat="1" x14ac:dyDescent="0.2">
      <c r="A40" s="11">
        <v>76</v>
      </c>
      <c r="B40" s="8" t="s">
        <v>129</v>
      </c>
      <c r="C40" s="8" t="s">
        <v>110</v>
      </c>
      <c r="D40" s="60" t="s">
        <v>130</v>
      </c>
      <c r="E40" s="60" t="s">
        <v>112</v>
      </c>
      <c r="F40" s="60">
        <v>13</v>
      </c>
      <c r="G40" s="60" t="s">
        <v>132</v>
      </c>
      <c r="H40" s="7">
        <v>1</v>
      </c>
      <c r="I40" s="8" t="s">
        <v>5</v>
      </c>
      <c r="J40" s="8" t="s">
        <v>6</v>
      </c>
      <c r="K40" s="35">
        <v>-62.7</v>
      </c>
      <c r="L40" s="7"/>
      <c r="M40" s="7"/>
      <c r="N40" s="8">
        <v>12</v>
      </c>
      <c r="O40" s="9">
        <v>13</v>
      </c>
      <c r="P40" s="7">
        <v>-23.569500000000001</v>
      </c>
      <c r="Q40" s="7">
        <v>279.94990000000001</v>
      </c>
      <c r="R40" s="7">
        <v>44.883200000000002</v>
      </c>
      <c r="S40" s="8">
        <v>1</v>
      </c>
      <c r="T40" s="128">
        <v>125</v>
      </c>
      <c r="U40" s="62">
        <v>357</v>
      </c>
      <c r="V40" s="128">
        <v>814</v>
      </c>
      <c r="W40" s="10">
        <f>((V40-U40)/U40)*100</f>
        <v>128.0112044817927</v>
      </c>
      <c r="X40" s="7"/>
      <c r="Y40" s="9"/>
      <c r="Z40" s="9"/>
      <c r="AA40" s="8"/>
      <c r="AB40" s="8"/>
      <c r="AC40" s="35"/>
      <c r="AD40" s="140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</row>
    <row r="41" spans="1:60" s="27" customFormat="1" x14ac:dyDescent="0.2">
      <c r="A41" s="11">
        <v>79</v>
      </c>
      <c r="B41" s="8" t="s">
        <v>129</v>
      </c>
      <c r="C41" s="8" t="s">
        <v>110</v>
      </c>
      <c r="D41" s="60" t="s">
        <v>133</v>
      </c>
      <c r="E41" s="60" t="s">
        <v>112</v>
      </c>
      <c r="F41" s="60">
        <v>14</v>
      </c>
      <c r="G41" s="60" t="s">
        <v>124</v>
      </c>
      <c r="H41" s="7">
        <v>1</v>
      </c>
      <c r="I41" s="8" t="s">
        <v>5</v>
      </c>
      <c r="J41" s="8" t="s">
        <v>6</v>
      </c>
      <c r="K41" s="35">
        <v>-54.7</v>
      </c>
      <c r="L41" s="7">
        <v>-56.6</v>
      </c>
      <c r="M41" s="7"/>
      <c r="N41" s="7">
        <v>1</v>
      </c>
      <c r="O41" s="7">
        <v>2</v>
      </c>
      <c r="P41" s="55">
        <v>-128.11859999999999</v>
      </c>
      <c r="Q41" s="7">
        <v>843.11569999999995</v>
      </c>
      <c r="R41" s="7">
        <v>32.5961</v>
      </c>
      <c r="S41" s="8">
        <v>1</v>
      </c>
      <c r="T41" s="128">
        <v>50</v>
      </c>
      <c r="U41" s="62">
        <v>222</v>
      </c>
      <c r="V41" s="128">
        <v>359</v>
      </c>
      <c r="W41" s="10">
        <f>((V41-U41)/U41)*100</f>
        <v>61.711711711711715</v>
      </c>
      <c r="X41" s="7"/>
      <c r="Y41" s="9"/>
      <c r="Z41" s="9"/>
      <c r="AA41" s="8"/>
      <c r="AB41" s="8"/>
      <c r="AC41" s="35"/>
      <c r="AD41" s="140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spans="1:60" s="29" customFormat="1" ht="17" thickBot="1" x14ac:dyDescent="0.25">
      <c r="A42" s="13">
        <v>87</v>
      </c>
      <c r="B42" s="15" t="s">
        <v>129</v>
      </c>
      <c r="C42" s="15" t="s">
        <v>110</v>
      </c>
      <c r="D42" s="63" t="s">
        <v>133</v>
      </c>
      <c r="E42" s="63" t="s">
        <v>112</v>
      </c>
      <c r="F42" s="63">
        <v>14</v>
      </c>
      <c r="G42" s="63" t="s">
        <v>140</v>
      </c>
      <c r="H42" s="14">
        <v>1</v>
      </c>
      <c r="I42" s="15" t="s">
        <v>5</v>
      </c>
      <c r="J42" s="15" t="s">
        <v>6</v>
      </c>
      <c r="K42" s="64">
        <v>-45.5</v>
      </c>
      <c r="L42" s="14"/>
      <c r="M42" s="14"/>
      <c r="N42" s="15">
        <v>17</v>
      </c>
      <c r="O42" s="73">
        <v>18</v>
      </c>
      <c r="P42" s="14">
        <v>-120.52719999999999</v>
      </c>
      <c r="Q42" s="14">
        <v>183.29839999999999</v>
      </c>
      <c r="R42" s="14">
        <v>29.709499999999998</v>
      </c>
      <c r="S42" s="15">
        <v>1</v>
      </c>
      <c r="T42" s="16">
        <v>25</v>
      </c>
      <c r="U42" s="28">
        <v>395</v>
      </c>
      <c r="V42" s="16">
        <v>271</v>
      </c>
      <c r="W42" s="10">
        <f>((V42-U42)/U42)*100</f>
        <v>-31.39240506329114</v>
      </c>
      <c r="X42" s="7"/>
      <c r="Y42" s="9"/>
      <c r="Z42" s="9"/>
      <c r="AA42" s="8"/>
      <c r="AB42" s="8"/>
      <c r="AC42" s="35"/>
      <c r="AD42" s="140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</row>
    <row r="43" spans="1:60" s="26" customFormat="1" ht="17" thickBot="1" x14ac:dyDescent="0.25">
      <c r="A43" s="1">
        <v>81</v>
      </c>
      <c r="B43" s="3" t="s">
        <v>129</v>
      </c>
      <c r="C43" s="3" t="s">
        <v>110</v>
      </c>
      <c r="D43" s="66" t="s">
        <v>133</v>
      </c>
      <c r="E43" s="66" t="s">
        <v>112</v>
      </c>
      <c r="F43" s="66">
        <v>14</v>
      </c>
      <c r="G43" s="66" t="s">
        <v>134</v>
      </c>
      <c r="H43" s="2">
        <v>1</v>
      </c>
      <c r="I43" s="3" t="s">
        <v>114</v>
      </c>
      <c r="J43" s="3" t="s">
        <v>6</v>
      </c>
      <c r="K43" s="67">
        <v>-51.9</v>
      </c>
      <c r="L43" s="2"/>
      <c r="M43" s="2"/>
      <c r="N43" s="3">
        <v>5</v>
      </c>
      <c r="O43" s="4">
        <v>6</v>
      </c>
      <c r="P43" s="2">
        <v>-60.242199999999997</v>
      </c>
      <c r="Q43" s="2">
        <v>145.69980000000001</v>
      </c>
      <c r="R43" s="2">
        <v>42.484900000000003</v>
      </c>
      <c r="S43" s="3">
        <v>1</v>
      </c>
      <c r="T43" s="74">
        <v>25</v>
      </c>
      <c r="U43" s="75">
        <v>831</v>
      </c>
      <c r="V43" s="5">
        <v>0</v>
      </c>
      <c r="W43" s="10">
        <f>((V43-U43)/U43)*100</f>
        <v>-100</v>
      </c>
      <c r="X43" s="7"/>
      <c r="Y43" s="9"/>
      <c r="Z43" s="9"/>
      <c r="AA43" s="8"/>
      <c r="AB43" s="8"/>
      <c r="AC43" s="35"/>
      <c r="AD43" s="140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</row>
    <row r="44" spans="1:60" s="161" customFormat="1" x14ac:dyDescent="0.2">
      <c r="A44" s="175">
        <v>83</v>
      </c>
      <c r="B44" s="153" t="s">
        <v>129</v>
      </c>
      <c r="C44" s="153" t="s">
        <v>110</v>
      </c>
      <c r="D44" s="150" t="s">
        <v>133</v>
      </c>
      <c r="E44" s="150" t="s">
        <v>112</v>
      </c>
      <c r="F44" s="150">
        <v>14</v>
      </c>
      <c r="G44" s="150" t="s">
        <v>136</v>
      </c>
      <c r="H44" s="151">
        <v>1</v>
      </c>
      <c r="I44" s="153" t="s">
        <v>114</v>
      </c>
      <c r="J44" s="153" t="s">
        <v>6</v>
      </c>
      <c r="K44" s="158">
        <v>-44.7</v>
      </c>
      <c r="L44" s="151"/>
      <c r="M44" s="151"/>
      <c r="N44" s="153">
        <v>9</v>
      </c>
      <c r="O44" s="157">
        <v>10</v>
      </c>
      <c r="P44" s="151">
        <v>-44.174100000000003</v>
      </c>
      <c r="Q44" s="151">
        <v>624.57079999999996</v>
      </c>
      <c r="R44" s="151">
        <v>45.838500000000003</v>
      </c>
      <c r="S44" s="153">
        <v>1</v>
      </c>
      <c r="T44" s="176">
        <v>25</v>
      </c>
      <c r="U44" s="181">
        <v>118</v>
      </c>
      <c r="V44" s="176">
        <v>0</v>
      </c>
      <c r="W44" s="155">
        <f>((V44-U44)/U44)*100</f>
        <v>-100</v>
      </c>
      <c r="X44" s="151"/>
      <c r="Y44" s="157"/>
      <c r="Z44" s="157"/>
      <c r="AA44" s="153"/>
      <c r="AB44" s="153"/>
      <c r="AC44" s="158"/>
      <c r="AD44" s="159"/>
      <c r="AE44" s="160"/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s="174" customFormat="1" x14ac:dyDescent="0.2">
      <c r="A45" s="178">
        <v>77</v>
      </c>
      <c r="B45" s="149" t="s">
        <v>129</v>
      </c>
      <c r="C45" s="149" t="s">
        <v>110</v>
      </c>
      <c r="D45" s="148" t="s">
        <v>130</v>
      </c>
      <c r="E45" s="148" t="s">
        <v>112</v>
      </c>
      <c r="F45" s="148">
        <v>13</v>
      </c>
      <c r="G45" s="148" t="s">
        <v>126</v>
      </c>
      <c r="H45" s="166">
        <v>2</v>
      </c>
      <c r="I45" s="149" t="s">
        <v>8</v>
      </c>
      <c r="J45" s="149" t="s">
        <v>6</v>
      </c>
      <c r="K45" s="167">
        <v>-49.5</v>
      </c>
      <c r="L45" s="166"/>
      <c r="M45" s="166"/>
      <c r="N45" s="149">
        <v>14</v>
      </c>
      <c r="O45" s="171">
        <v>15</v>
      </c>
      <c r="P45" s="166">
        <v>-50.295099999999998</v>
      </c>
      <c r="Q45" s="166">
        <v>320.19670000000002</v>
      </c>
      <c r="R45" s="166">
        <v>48.039499999999997</v>
      </c>
      <c r="S45" s="149">
        <v>1</v>
      </c>
      <c r="T45" s="179">
        <v>125</v>
      </c>
      <c r="U45" s="180">
        <v>168</v>
      </c>
      <c r="V45" s="179"/>
      <c r="W45" s="169"/>
      <c r="X45" s="166"/>
      <c r="Y45" s="171"/>
      <c r="Z45" s="171"/>
      <c r="AA45" s="149"/>
      <c r="AB45" s="149"/>
      <c r="AC45" s="167"/>
      <c r="AD45" s="172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</row>
    <row r="46" spans="1:60" s="27" customFormat="1" x14ac:dyDescent="0.2">
      <c r="A46" s="11">
        <v>78</v>
      </c>
      <c r="B46" s="8" t="s">
        <v>129</v>
      </c>
      <c r="C46" s="8" t="s">
        <v>110</v>
      </c>
      <c r="D46" s="60" t="s">
        <v>130</v>
      </c>
      <c r="E46" s="60" t="s">
        <v>112</v>
      </c>
      <c r="F46" s="60">
        <v>13</v>
      </c>
      <c r="G46" s="60" t="s">
        <v>127</v>
      </c>
      <c r="H46" s="7">
        <v>2</v>
      </c>
      <c r="I46" s="7" t="s">
        <v>8</v>
      </c>
      <c r="J46" s="8" t="s">
        <v>6</v>
      </c>
      <c r="K46" s="35">
        <v>-41.1</v>
      </c>
      <c r="L46" s="7"/>
      <c r="M46" s="7"/>
      <c r="N46" s="8">
        <v>16</v>
      </c>
      <c r="O46" s="9">
        <v>17</v>
      </c>
      <c r="P46" s="7">
        <v>-66.574100000000001</v>
      </c>
      <c r="Q46" s="7">
        <v>694.15110000000004</v>
      </c>
      <c r="R46" s="7">
        <v>37.938400000000001</v>
      </c>
      <c r="S46" s="8">
        <v>1</v>
      </c>
      <c r="T46" s="10"/>
      <c r="U46" s="12">
        <v>349</v>
      </c>
      <c r="V46" s="10"/>
      <c r="W46" s="10"/>
      <c r="X46" s="7"/>
      <c r="Y46" s="9"/>
      <c r="Z46" s="9"/>
      <c r="AA46" s="8"/>
      <c r="AB46" s="8"/>
      <c r="AC46" s="35"/>
      <c r="AD46" s="140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</row>
    <row r="47" spans="1:60" s="27" customFormat="1" x14ac:dyDescent="0.2">
      <c r="A47" s="11">
        <v>80</v>
      </c>
      <c r="B47" s="8" t="s">
        <v>129</v>
      </c>
      <c r="C47" s="8" t="s">
        <v>110</v>
      </c>
      <c r="D47" s="60" t="s">
        <v>133</v>
      </c>
      <c r="E47" s="60" t="s">
        <v>112</v>
      </c>
      <c r="F47" s="60">
        <v>14</v>
      </c>
      <c r="G47" s="60" t="s">
        <v>128</v>
      </c>
      <c r="H47" s="7">
        <v>2</v>
      </c>
      <c r="I47" s="8" t="s">
        <v>8</v>
      </c>
      <c r="J47" s="8" t="s">
        <v>6</v>
      </c>
      <c r="K47" s="35">
        <v>-35.9</v>
      </c>
      <c r="L47" s="7"/>
      <c r="M47" s="7"/>
      <c r="N47" s="8">
        <v>3</v>
      </c>
      <c r="O47" s="9">
        <v>4</v>
      </c>
      <c r="P47" s="7">
        <v>-66.294600000000003</v>
      </c>
      <c r="Q47" s="7">
        <v>183.57509999999999</v>
      </c>
      <c r="R47" s="7">
        <v>47.198799999999999</v>
      </c>
      <c r="S47" s="8">
        <v>1</v>
      </c>
      <c r="T47" s="128">
        <v>50</v>
      </c>
      <c r="U47" s="62">
        <v>737</v>
      </c>
      <c r="V47" s="128"/>
      <c r="W47" s="128"/>
      <c r="X47" s="9"/>
      <c r="Y47" s="9"/>
      <c r="Z47" s="9"/>
      <c r="AA47" s="8"/>
      <c r="AB47" s="8"/>
      <c r="AC47" s="35"/>
      <c r="AD47" s="140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</row>
    <row r="48" spans="1:60" s="161" customFormat="1" x14ac:dyDescent="0.2">
      <c r="A48" s="175">
        <v>88</v>
      </c>
      <c r="B48" s="153" t="s">
        <v>129</v>
      </c>
      <c r="C48" s="153" t="s">
        <v>110</v>
      </c>
      <c r="D48" s="150" t="s">
        <v>133</v>
      </c>
      <c r="E48" s="150" t="s">
        <v>112</v>
      </c>
      <c r="F48" s="150">
        <v>14</v>
      </c>
      <c r="G48" s="150" t="s">
        <v>141</v>
      </c>
      <c r="H48" s="151">
        <v>2</v>
      </c>
      <c r="I48" s="151" t="s">
        <v>8</v>
      </c>
      <c r="J48" s="153" t="s">
        <v>6</v>
      </c>
      <c r="K48" s="158">
        <v>-28</v>
      </c>
      <c r="L48" s="151"/>
      <c r="M48" s="151"/>
      <c r="N48" s="151">
        <v>20</v>
      </c>
      <c r="O48" s="151">
        <v>21</v>
      </c>
      <c r="P48" s="151">
        <v>-234.18379999999999</v>
      </c>
      <c r="Q48" s="151">
        <v>210.62110000000001</v>
      </c>
      <c r="R48" s="151">
        <v>33.799199999999999</v>
      </c>
      <c r="S48" s="153">
        <v>1</v>
      </c>
      <c r="T48" s="182">
        <v>0</v>
      </c>
      <c r="U48" s="183" t="s">
        <v>131</v>
      </c>
      <c r="V48" s="182"/>
      <c r="W48" s="182"/>
      <c r="X48" s="184"/>
      <c r="Y48" s="157"/>
      <c r="Z48" s="157"/>
      <c r="AA48" s="153"/>
      <c r="AB48" s="153"/>
      <c r="AC48" s="158"/>
      <c r="AD48" s="159"/>
      <c r="AE48" s="160"/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s="27" customFormat="1" x14ac:dyDescent="0.2">
      <c r="A49" s="11">
        <v>82</v>
      </c>
      <c r="B49" s="8" t="s">
        <v>129</v>
      </c>
      <c r="C49" s="8" t="s">
        <v>110</v>
      </c>
      <c r="D49" s="60" t="s">
        <v>133</v>
      </c>
      <c r="E49" s="60" t="s">
        <v>112</v>
      </c>
      <c r="F49" s="60">
        <v>14</v>
      </c>
      <c r="G49" s="60" t="s">
        <v>135</v>
      </c>
      <c r="H49" s="7">
        <v>3</v>
      </c>
      <c r="I49" s="8" t="s">
        <v>115</v>
      </c>
      <c r="J49" s="8" t="s">
        <v>6</v>
      </c>
      <c r="K49" s="35">
        <v>-8.6999999999999993</v>
      </c>
      <c r="L49" s="7"/>
      <c r="M49" s="7"/>
      <c r="N49" s="8">
        <v>7</v>
      </c>
      <c r="O49" s="9">
        <v>8</v>
      </c>
      <c r="P49" s="7">
        <v>-531.55470000000003</v>
      </c>
      <c r="Q49" s="7">
        <v>95.542299999999997</v>
      </c>
      <c r="R49" s="7">
        <v>52.336799999999997</v>
      </c>
      <c r="S49" s="8">
        <v>1</v>
      </c>
      <c r="T49" s="138"/>
      <c r="U49" s="139">
        <v>0</v>
      </c>
      <c r="V49" s="128">
        <v>0</v>
      </c>
      <c r="W49" s="138"/>
      <c r="X49" s="49"/>
      <c r="Y49" s="9"/>
      <c r="Z49" s="9"/>
      <c r="AA49" s="8"/>
      <c r="AB49" s="8"/>
      <c r="AC49" s="35"/>
      <c r="AD49" s="140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</row>
    <row r="50" spans="1:60" s="27" customFormat="1" x14ac:dyDescent="0.2">
      <c r="A50" s="11">
        <v>84</v>
      </c>
      <c r="B50" s="8" t="s">
        <v>129</v>
      </c>
      <c r="C50" s="8" t="s">
        <v>110</v>
      </c>
      <c r="D50" s="60" t="s">
        <v>133</v>
      </c>
      <c r="E50" s="60" t="s">
        <v>112</v>
      </c>
      <c r="F50" s="60">
        <v>14</v>
      </c>
      <c r="G50" s="60" t="s">
        <v>137</v>
      </c>
      <c r="H50" s="7">
        <v>3</v>
      </c>
      <c r="I50" s="8" t="s">
        <v>115</v>
      </c>
      <c r="J50" s="8" t="s">
        <v>6</v>
      </c>
      <c r="K50" s="35">
        <v>-14.5</v>
      </c>
      <c r="L50" s="7"/>
      <c r="M50" s="7"/>
      <c r="N50" s="8">
        <v>11</v>
      </c>
      <c r="O50" s="9">
        <v>12</v>
      </c>
      <c r="P50" s="129">
        <v>-2622.6</v>
      </c>
      <c r="Q50" s="7">
        <v>21.667999999999999</v>
      </c>
      <c r="R50" s="7">
        <v>17.150400000000001</v>
      </c>
      <c r="S50" s="8">
        <v>1</v>
      </c>
      <c r="T50" s="138"/>
      <c r="U50" s="139">
        <v>0</v>
      </c>
      <c r="V50" s="138"/>
      <c r="W50" s="138"/>
      <c r="X50" s="49"/>
      <c r="Y50" s="9"/>
      <c r="Z50" s="9"/>
      <c r="AA50" s="8"/>
      <c r="AB50" s="8"/>
      <c r="AC50" s="35"/>
      <c r="AD50" s="140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</row>
    <row r="51" spans="1:60" s="27" customFormat="1" x14ac:dyDescent="0.2">
      <c r="A51" s="11">
        <v>85</v>
      </c>
      <c r="B51" s="8" t="s">
        <v>129</v>
      </c>
      <c r="C51" s="8" t="s">
        <v>110</v>
      </c>
      <c r="D51" s="60" t="s">
        <v>133</v>
      </c>
      <c r="E51" s="60" t="s">
        <v>112</v>
      </c>
      <c r="F51" s="60">
        <v>14</v>
      </c>
      <c r="G51" s="60" t="s">
        <v>138</v>
      </c>
      <c r="H51" s="7">
        <v>3</v>
      </c>
      <c r="I51" s="8" t="s">
        <v>115</v>
      </c>
      <c r="J51" s="8" t="s">
        <v>6</v>
      </c>
      <c r="K51" s="35">
        <v>-9.1999999999999993</v>
      </c>
      <c r="L51" s="7"/>
      <c r="M51" s="7"/>
      <c r="N51" s="8">
        <v>13</v>
      </c>
      <c r="O51" s="9">
        <v>14</v>
      </c>
      <c r="P51" s="129">
        <v>-1321.7</v>
      </c>
      <c r="Q51" s="7">
        <v>44.339500000000001</v>
      </c>
      <c r="R51" s="7">
        <v>24.178100000000001</v>
      </c>
      <c r="S51" s="8">
        <v>1</v>
      </c>
      <c r="T51" s="138"/>
      <c r="U51" s="139">
        <v>0</v>
      </c>
      <c r="V51" s="138"/>
      <c r="W51" s="138"/>
      <c r="X51" s="49"/>
      <c r="Y51" s="9"/>
      <c r="Z51" s="9"/>
      <c r="AA51" s="8"/>
      <c r="AB51" s="8"/>
      <c r="AC51" s="35"/>
      <c r="AD51" s="140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</row>
    <row r="52" spans="1:60" s="27" customFormat="1" ht="17" thickBot="1" x14ac:dyDescent="0.25">
      <c r="A52" s="11">
        <v>86</v>
      </c>
      <c r="B52" s="8" t="s">
        <v>129</v>
      </c>
      <c r="C52" s="8" t="s">
        <v>110</v>
      </c>
      <c r="D52" s="60" t="s">
        <v>133</v>
      </c>
      <c r="E52" s="60" t="s">
        <v>112</v>
      </c>
      <c r="F52" s="60">
        <v>14</v>
      </c>
      <c r="G52" s="60" t="s">
        <v>139</v>
      </c>
      <c r="H52" s="7">
        <v>3</v>
      </c>
      <c r="I52" s="8" t="s">
        <v>115</v>
      </c>
      <c r="J52" s="8" t="s">
        <v>6</v>
      </c>
      <c r="K52" s="35">
        <v>-7.2</v>
      </c>
      <c r="L52" s="7"/>
      <c r="M52" s="7"/>
      <c r="N52" s="8">
        <v>15</v>
      </c>
      <c r="O52" s="9">
        <v>16</v>
      </c>
      <c r="P52" s="7">
        <v>-771.78039999999999</v>
      </c>
      <c r="Q52" s="7">
        <v>73.340900000000005</v>
      </c>
      <c r="R52" s="7">
        <v>48.879600000000003</v>
      </c>
      <c r="S52" s="8">
        <v>1</v>
      </c>
      <c r="T52" s="138"/>
      <c r="U52" s="139">
        <v>0</v>
      </c>
      <c r="V52" s="138"/>
      <c r="W52" s="138"/>
      <c r="X52" s="49"/>
      <c r="Y52" s="9"/>
      <c r="Z52" s="9"/>
      <c r="AA52" s="8"/>
      <c r="AB52" s="8"/>
      <c r="AC52" s="35"/>
      <c r="AD52" s="140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</row>
    <row r="53" spans="1:60" s="134" customFormat="1" x14ac:dyDescent="0.2">
      <c r="A53" s="133" t="s">
        <v>0</v>
      </c>
      <c r="J53" s="134" t="s">
        <v>186</v>
      </c>
      <c r="K53" s="134">
        <f>AVERAGE(K37:K44)</f>
        <v>-52.287499999999994</v>
      </c>
      <c r="O53" s="134" t="s">
        <v>186</v>
      </c>
      <c r="P53" s="134">
        <f>AVERAGE(P37:P44)</f>
        <v>-64.207537500000001</v>
      </c>
      <c r="Q53" s="134">
        <f>AVERAGE(Q37:Q44)</f>
        <v>418.41617500000001</v>
      </c>
      <c r="R53" s="134">
        <f>AVERAGE(R37:R44)</f>
        <v>44.062212500000001</v>
      </c>
      <c r="T53" s="143">
        <f>MEDIAN(T37:T44)</f>
        <v>25</v>
      </c>
      <c r="U53" s="143">
        <f>AVERAGE(U37:U42)</f>
        <v>267.60000000000002</v>
      </c>
      <c r="V53" s="143">
        <f>AVERAGE(V37:V42)</f>
        <v>481.33333333333331</v>
      </c>
      <c r="X53" s="134">
        <f>U53/300</f>
        <v>0.89200000000000013</v>
      </c>
      <c r="Y53" s="134">
        <f>V53/300</f>
        <v>1.6044444444444443</v>
      </c>
    </row>
    <row r="54" spans="1:60" s="137" customFormat="1" x14ac:dyDescent="0.2">
      <c r="A54" s="142"/>
      <c r="J54" s="137" t="s">
        <v>8</v>
      </c>
      <c r="K54" s="137">
        <f>AVERAGE(K45:K48)</f>
        <v>-38.625</v>
      </c>
      <c r="O54" s="137" t="s">
        <v>8</v>
      </c>
      <c r="P54" s="137">
        <f t="shared" ref="P54:R54" si="6">AVERAGE(P45:P48)</f>
        <v>-104.3369</v>
      </c>
      <c r="Q54" s="137">
        <f t="shared" si="6"/>
        <v>352.13600000000002</v>
      </c>
      <c r="R54" s="137">
        <f t="shared" si="6"/>
        <v>41.743975000000006</v>
      </c>
      <c r="T54" s="145">
        <f>MEDIAN(T45:T48)</f>
        <v>50</v>
      </c>
      <c r="U54" s="145">
        <f>AVERAGE(U45:U48:V40:V42)</f>
        <v>355.46153846153845</v>
      </c>
      <c r="V54" s="145"/>
    </row>
    <row r="55" spans="1:60" s="136" customFormat="1" ht="17" thickBot="1" x14ac:dyDescent="0.25">
      <c r="A55" s="135"/>
      <c r="J55" s="136" t="s">
        <v>115</v>
      </c>
      <c r="K55" s="136">
        <f>AVERAGE(K49:K52)</f>
        <v>-9.9</v>
      </c>
      <c r="P55" s="136">
        <f t="shared" ref="P55:R55" si="7">AVERAGE(P49:P52)</f>
        <v>-1311.9087749999999</v>
      </c>
      <c r="Q55" s="136">
        <f t="shared" si="7"/>
        <v>58.722675000000002</v>
      </c>
      <c r="R55" s="136">
        <f t="shared" si="7"/>
        <v>35.636225000000003</v>
      </c>
      <c r="T55" s="144"/>
      <c r="U55" s="144"/>
      <c r="V55" s="144"/>
    </row>
    <row r="56" spans="1:60" s="32" customFormat="1" x14ac:dyDescent="0.2">
      <c r="A56" s="11">
        <v>89</v>
      </c>
      <c r="B56" s="8" t="s">
        <v>143</v>
      </c>
      <c r="C56" s="8" t="s">
        <v>110</v>
      </c>
      <c r="D56" s="8" t="s">
        <v>144</v>
      </c>
      <c r="E56" s="8" t="s">
        <v>112</v>
      </c>
      <c r="F56" s="8">
        <v>13</v>
      </c>
      <c r="G56" s="8" t="s">
        <v>184</v>
      </c>
      <c r="H56" s="9">
        <v>1</v>
      </c>
      <c r="I56" s="9" t="s">
        <v>9</v>
      </c>
      <c r="J56" s="8" t="s">
        <v>6</v>
      </c>
      <c r="K56" s="35">
        <v>-41.7</v>
      </c>
      <c r="L56" s="9"/>
      <c r="M56" s="9"/>
      <c r="N56" s="9">
        <v>1</v>
      </c>
      <c r="O56" s="9">
        <v>2</v>
      </c>
      <c r="P56" s="9">
        <v>-112.58629999999999</v>
      </c>
      <c r="Q56" s="9">
        <v>245.50960000000001</v>
      </c>
      <c r="R56" s="9">
        <v>78.991699999999994</v>
      </c>
      <c r="S56" s="8">
        <v>1</v>
      </c>
      <c r="T56" s="9">
        <v>0</v>
      </c>
      <c r="U56" s="9">
        <v>339</v>
      </c>
      <c r="V56" s="9"/>
      <c r="W56" s="9"/>
      <c r="X56" s="9"/>
      <c r="Y56" s="9"/>
      <c r="Z56" s="9"/>
      <c r="AA56" s="8"/>
      <c r="AB56" s="8"/>
      <c r="AC56" s="35"/>
      <c r="AD56" s="140"/>
    </row>
    <row r="57" spans="1:60" s="32" customFormat="1" x14ac:dyDescent="0.2">
      <c r="A57" s="11">
        <v>90</v>
      </c>
      <c r="B57" s="8" t="s">
        <v>143</v>
      </c>
      <c r="C57" s="8" t="s">
        <v>110</v>
      </c>
      <c r="D57" s="8" t="s">
        <v>144</v>
      </c>
      <c r="E57" s="8" t="s">
        <v>112</v>
      </c>
      <c r="F57" s="8">
        <v>13</v>
      </c>
      <c r="G57" s="8" t="s">
        <v>121</v>
      </c>
      <c r="H57" s="9">
        <v>1</v>
      </c>
      <c r="I57" s="8" t="s">
        <v>9</v>
      </c>
      <c r="J57" s="8" t="s">
        <v>6</v>
      </c>
      <c r="K57" s="35">
        <v>-60.5</v>
      </c>
      <c r="L57" s="9"/>
      <c r="M57" s="9"/>
      <c r="N57" s="8">
        <v>4</v>
      </c>
      <c r="O57" s="9">
        <v>3</v>
      </c>
      <c r="P57" s="9">
        <v>-23.8154</v>
      </c>
      <c r="Q57" s="9">
        <v>302.4418</v>
      </c>
      <c r="R57" s="9">
        <v>74.379599999999996</v>
      </c>
      <c r="S57" s="8">
        <v>1</v>
      </c>
      <c r="T57" s="9">
        <v>200</v>
      </c>
      <c r="U57" s="9">
        <v>0</v>
      </c>
      <c r="V57" s="9"/>
      <c r="W57" s="9"/>
      <c r="X57" s="9"/>
      <c r="Y57" s="9"/>
      <c r="Z57" s="9"/>
      <c r="AA57" s="8"/>
      <c r="AB57" s="8"/>
      <c r="AC57" s="35"/>
      <c r="AD57" s="140"/>
    </row>
    <row r="58" spans="1:60" s="32" customFormat="1" x14ac:dyDescent="0.2">
      <c r="A58" s="11">
        <v>91</v>
      </c>
      <c r="B58" s="8" t="s">
        <v>143</v>
      </c>
      <c r="C58" s="8" t="s">
        <v>110</v>
      </c>
      <c r="D58" s="8" t="s">
        <v>144</v>
      </c>
      <c r="E58" s="8" t="s">
        <v>112</v>
      </c>
      <c r="F58" s="8">
        <v>13</v>
      </c>
      <c r="G58" s="8" t="s">
        <v>122</v>
      </c>
      <c r="H58" s="9">
        <v>1</v>
      </c>
      <c r="I58" s="8" t="s">
        <v>9</v>
      </c>
      <c r="J58" s="8" t="s">
        <v>6</v>
      </c>
      <c r="K58" s="35">
        <v>-52.5</v>
      </c>
      <c r="L58" s="9"/>
      <c r="M58" s="9"/>
      <c r="N58" s="8">
        <v>5</v>
      </c>
      <c r="O58" s="9">
        <v>6</v>
      </c>
      <c r="P58" s="9">
        <v>-166.1756</v>
      </c>
      <c r="Q58" s="9">
        <v>47.617800000000003</v>
      </c>
      <c r="R58" s="9">
        <v>40.877800000000001</v>
      </c>
      <c r="S58" s="8">
        <v>1</v>
      </c>
      <c r="T58" s="9">
        <v>0</v>
      </c>
      <c r="U58" s="9">
        <v>438</v>
      </c>
      <c r="V58" s="9"/>
      <c r="W58" s="9"/>
      <c r="X58" s="9"/>
      <c r="Y58" s="9"/>
      <c r="Z58" s="9"/>
      <c r="AA58" s="8"/>
      <c r="AB58" s="8"/>
      <c r="AC58" s="35"/>
      <c r="AD58" s="140"/>
    </row>
    <row r="59" spans="1:60" s="32" customFormat="1" x14ac:dyDescent="0.2">
      <c r="A59" s="11">
        <v>95</v>
      </c>
      <c r="B59" s="8" t="s">
        <v>143</v>
      </c>
      <c r="C59" s="8" t="s">
        <v>110</v>
      </c>
      <c r="D59" s="8" t="s">
        <v>145</v>
      </c>
      <c r="E59" s="8" t="s">
        <v>112</v>
      </c>
      <c r="F59" s="8">
        <v>13</v>
      </c>
      <c r="G59" s="8" t="s">
        <v>184</v>
      </c>
      <c r="H59" s="9">
        <v>1</v>
      </c>
      <c r="I59" s="9" t="s">
        <v>9</v>
      </c>
      <c r="J59" s="8" t="s">
        <v>6</v>
      </c>
      <c r="K59" s="35">
        <v>-56.8</v>
      </c>
      <c r="L59" s="9"/>
      <c r="M59" s="9"/>
      <c r="N59" s="9">
        <v>1</v>
      </c>
      <c r="O59" s="9">
        <v>2</v>
      </c>
      <c r="P59" s="9">
        <v>-43.587400000000002</v>
      </c>
      <c r="Q59" s="9">
        <v>227.59379999999999</v>
      </c>
      <c r="R59" s="9">
        <v>69.1053</v>
      </c>
      <c r="S59" s="8">
        <v>1</v>
      </c>
      <c r="T59" s="9">
        <v>50</v>
      </c>
      <c r="U59" s="9">
        <v>0</v>
      </c>
      <c r="V59" s="9"/>
      <c r="W59" s="9"/>
      <c r="X59" s="9"/>
      <c r="Y59" s="9"/>
      <c r="Z59" s="9"/>
      <c r="AA59" s="8"/>
      <c r="AB59" s="8"/>
      <c r="AC59" s="35"/>
      <c r="AD59" s="140"/>
    </row>
    <row r="60" spans="1:60" s="32" customFormat="1" x14ac:dyDescent="0.2">
      <c r="A60" s="11">
        <v>105</v>
      </c>
      <c r="B60" s="8" t="s">
        <v>143</v>
      </c>
      <c r="C60" s="8" t="s">
        <v>110</v>
      </c>
      <c r="D60" s="8" t="s">
        <v>146</v>
      </c>
      <c r="E60" s="8" t="s">
        <v>112</v>
      </c>
      <c r="F60" s="8">
        <v>13</v>
      </c>
      <c r="G60" s="8" t="s">
        <v>134</v>
      </c>
      <c r="H60" s="9">
        <v>1</v>
      </c>
      <c r="I60" s="8" t="s">
        <v>9</v>
      </c>
      <c r="J60" s="8" t="s">
        <v>6</v>
      </c>
      <c r="K60" s="35">
        <v>-55.5</v>
      </c>
      <c r="L60" s="9"/>
      <c r="M60" s="9"/>
      <c r="N60" s="8">
        <v>13</v>
      </c>
      <c r="O60" s="9">
        <v>15</v>
      </c>
      <c r="P60" s="9">
        <v>-110.39879999999999</v>
      </c>
      <c r="Q60" s="9">
        <v>75.933099999999996</v>
      </c>
      <c r="R60" s="9">
        <v>18.211099999999998</v>
      </c>
      <c r="S60" s="8">
        <v>1</v>
      </c>
      <c r="T60" s="9">
        <v>125</v>
      </c>
      <c r="U60" s="9">
        <v>128</v>
      </c>
      <c r="V60" s="9"/>
      <c r="W60" s="9"/>
      <c r="X60" s="9"/>
      <c r="Y60" s="9"/>
      <c r="Z60" s="9"/>
      <c r="AA60" s="8"/>
      <c r="AB60" s="8"/>
      <c r="AC60" s="35"/>
      <c r="AD60" s="140"/>
    </row>
    <row r="61" spans="1:60" s="32" customFormat="1" x14ac:dyDescent="0.2">
      <c r="A61" s="11">
        <v>96</v>
      </c>
      <c r="B61" s="8" t="s">
        <v>143</v>
      </c>
      <c r="C61" s="8" t="s">
        <v>110</v>
      </c>
      <c r="D61" s="8" t="s">
        <v>145</v>
      </c>
      <c r="E61" s="8" t="s">
        <v>112</v>
      </c>
      <c r="F61" s="8">
        <v>13</v>
      </c>
      <c r="G61" s="8" t="s">
        <v>121</v>
      </c>
      <c r="H61" s="9">
        <v>1</v>
      </c>
      <c r="I61" s="8" t="s">
        <v>5</v>
      </c>
      <c r="J61" s="8" t="s">
        <v>6</v>
      </c>
      <c r="K61" s="35">
        <v>-52.2</v>
      </c>
      <c r="L61" s="9"/>
      <c r="M61" s="9"/>
      <c r="N61" s="8">
        <v>3</v>
      </c>
      <c r="O61" s="9">
        <v>4</v>
      </c>
      <c r="P61" s="9">
        <v>-88.812600000000003</v>
      </c>
      <c r="Q61" s="9">
        <v>222.20410000000001</v>
      </c>
      <c r="R61" s="9">
        <v>31.818000000000001</v>
      </c>
      <c r="S61" s="8">
        <v>1</v>
      </c>
      <c r="T61" s="9">
        <v>50</v>
      </c>
      <c r="U61" s="9">
        <v>132</v>
      </c>
      <c r="V61" s="9">
        <v>1614</v>
      </c>
      <c r="W61" s="9">
        <f>((V61-U61)/U61)*100</f>
        <v>1122.7272727272727</v>
      </c>
      <c r="X61" s="9"/>
      <c r="Y61" s="9"/>
      <c r="Z61" s="9"/>
      <c r="AA61" s="8"/>
      <c r="AB61" s="8"/>
      <c r="AC61" s="35"/>
      <c r="AD61" s="140"/>
    </row>
    <row r="62" spans="1:60" s="32" customFormat="1" x14ac:dyDescent="0.2">
      <c r="A62" s="11">
        <v>106</v>
      </c>
      <c r="B62" s="8" t="s">
        <v>143</v>
      </c>
      <c r="C62" s="8" t="s">
        <v>110</v>
      </c>
      <c r="D62" s="8" t="s">
        <v>146</v>
      </c>
      <c r="E62" s="8" t="s">
        <v>112</v>
      </c>
      <c r="F62" s="8">
        <v>13</v>
      </c>
      <c r="G62" s="8" t="s">
        <v>135</v>
      </c>
      <c r="H62" s="9">
        <v>1</v>
      </c>
      <c r="I62" s="8" t="s">
        <v>5</v>
      </c>
      <c r="J62" s="8" t="s">
        <v>6</v>
      </c>
      <c r="K62" s="35">
        <v>-53.3</v>
      </c>
      <c r="L62" s="9"/>
      <c r="M62" s="9"/>
      <c r="N62" s="8">
        <v>16</v>
      </c>
      <c r="O62" s="9">
        <v>17</v>
      </c>
      <c r="P62" s="9">
        <v>-99.500799999999998</v>
      </c>
      <c r="Q62" s="9">
        <v>162.1842</v>
      </c>
      <c r="R62" s="9">
        <v>21.518799999999999</v>
      </c>
      <c r="S62" s="8">
        <v>1</v>
      </c>
      <c r="T62" s="9">
        <v>25</v>
      </c>
      <c r="U62" s="9">
        <v>1</v>
      </c>
      <c r="V62" s="9">
        <v>296</v>
      </c>
      <c r="W62" s="9">
        <f>((V62-U62)/U62)*100</f>
        <v>29500</v>
      </c>
      <c r="X62" s="9"/>
      <c r="Y62" s="9"/>
      <c r="Z62" s="9"/>
      <c r="AA62" s="8"/>
      <c r="AB62" s="8"/>
      <c r="AC62" s="35"/>
      <c r="AD62" s="140"/>
    </row>
    <row r="63" spans="1:60" s="160" customFormat="1" x14ac:dyDescent="0.2">
      <c r="A63" s="175">
        <v>100</v>
      </c>
      <c r="B63" s="153" t="s">
        <v>143</v>
      </c>
      <c r="C63" s="153" t="s">
        <v>110</v>
      </c>
      <c r="D63" s="153" t="s">
        <v>145</v>
      </c>
      <c r="E63" s="153" t="s">
        <v>112</v>
      </c>
      <c r="F63" s="153">
        <v>13</v>
      </c>
      <c r="G63" s="153" t="s">
        <v>132</v>
      </c>
      <c r="H63" s="157">
        <v>1</v>
      </c>
      <c r="I63" s="157" t="s">
        <v>114</v>
      </c>
      <c r="J63" s="153" t="s">
        <v>6</v>
      </c>
      <c r="K63" s="158">
        <v>-61.3</v>
      </c>
      <c r="L63" s="157"/>
      <c r="M63" s="157"/>
      <c r="N63" s="153">
        <v>14</v>
      </c>
      <c r="O63" s="157">
        <v>15</v>
      </c>
      <c r="P63" s="157">
        <v>-35.646900000000002</v>
      </c>
      <c r="Q63" s="157">
        <v>487.84070000000003</v>
      </c>
      <c r="R63" s="157">
        <v>17.303699999999999</v>
      </c>
      <c r="S63" s="153">
        <v>1</v>
      </c>
      <c r="T63" s="157">
        <v>50</v>
      </c>
      <c r="U63" s="157">
        <v>219</v>
      </c>
      <c r="V63" s="157">
        <v>0</v>
      </c>
      <c r="W63" s="157">
        <f>((V63-U63)/U63)*100</f>
        <v>-100</v>
      </c>
      <c r="X63" s="157"/>
      <c r="Y63" s="157"/>
      <c r="Z63" s="157"/>
      <c r="AA63" s="153"/>
      <c r="AB63" s="153"/>
      <c r="AC63" s="158"/>
      <c r="AD63" s="159"/>
    </row>
    <row r="64" spans="1:60" s="173" customFormat="1" x14ac:dyDescent="0.2">
      <c r="A64" s="178">
        <v>92</v>
      </c>
      <c r="B64" s="149" t="s">
        <v>143</v>
      </c>
      <c r="C64" s="149" t="s">
        <v>110</v>
      </c>
      <c r="D64" s="149" t="s">
        <v>144</v>
      </c>
      <c r="E64" s="149" t="s">
        <v>112</v>
      </c>
      <c r="F64" s="149">
        <v>13</v>
      </c>
      <c r="G64" s="149" t="s">
        <v>125</v>
      </c>
      <c r="H64" s="171">
        <v>2</v>
      </c>
      <c r="I64" s="149" t="s">
        <v>8</v>
      </c>
      <c r="J64" s="149" t="s">
        <v>6</v>
      </c>
      <c r="K64" s="167">
        <v>-53.4</v>
      </c>
      <c r="L64" s="171"/>
      <c r="M64" s="171"/>
      <c r="N64" s="149">
        <v>7</v>
      </c>
      <c r="O64" s="171">
        <v>8</v>
      </c>
      <c r="P64" s="171">
        <v>-24.8764</v>
      </c>
      <c r="Q64" s="171">
        <v>484.97590000000002</v>
      </c>
      <c r="R64" s="171">
        <v>52.572400000000002</v>
      </c>
      <c r="S64" s="149">
        <v>1</v>
      </c>
      <c r="T64" s="171">
        <v>50</v>
      </c>
      <c r="U64" s="171">
        <v>179</v>
      </c>
      <c r="V64" s="171"/>
      <c r="W64" s="171"/>
      <c r="X64" s="171"/>
      <c r="Y64" s="171"/>
      <c r="Z64" s="171"/>
      <c r="AA64" s="149"/>
      <c r="AB64" s="149"/>
      <c r="AC64" s="167"/>
      <c r="AD64" s="172"/>
    </row>
    <row r="65" spans="1:30" s="32" customFormat="1" ht="17" customHeight="1" x14ac:dyDescent="0.2">
      <c r="A65" s="11">
        <v>93</v>
      </c>
      <c r="B65" s="8" t="s">
        <v>143</v>
      </c>
      <c r="C65" s="8" t="s">
        <v>110</v>
      </c>
      <c r="D65" s="8" t="s">
        <v>144</v>
      </c>
      <c r="E65" s="8" t="s">
        <v>112</v>
      </c>
      <c r="F65" s="8">
        <v>13</v>
      </c>
      <c r="G65" s="8" t="s">
        <v>123</v>
      </c>
      <c r="H65" s="9">
        <v>2</v>
      </c>
      <c r="I65" s="8" t="s">
        <v>8</v>
      </c>
      <c r="J65" s="8" t="s">
        <v>6</v>
      </c>
      <c r="K65" s="35">
        <v>-45.5</v>
      </c>
      <c r="L65" s="9"/>
      <c r="M65" s="9"/>
      <c r="N65" s="8">
        <v>9</v>
      </c>
      <c r="O65" s="9">
        <v>10</v>
      </c>
      <c r="P65" s="9">
        <v>-99.477199999999996</v>
      </c>
      <c r="Q65" s="9">
        <v>158.904</v>
      </c>
      <c r="R65" s="9">
        <v>83.519499999999994</v>
      </c>
      <c r="S65" s="8">
        <v>1</v>
      </c>
      <c r="T65" s="9">
        <v>225</v>
      </c>
      <c r="U65" s="9" t="s">
        <v>163</v>
      </c>
      <c r="V65" s="9"/>
      <c r="W65" s="9"/>
      <c r="X65" s="9"/>
      <c r="Y65" s="9"/>
      <c r="Z65" s="9"/>
      <c r="AA65" s="8"/>
      <c r="AB65" s="8"/>
      <c r="AC65" s="35"/>
      <c r="AD65" s="140"/>
    </row>
    <row r="66" spans="1:30" s="32" customFormat="1" x14ac:dyDescent="0.2">
      <c r="A66" s="11">
        <v>97</v>
      </c>
      <c r="B66" s="8" t="s">
        <v>143</v>
      </c>
      <c r="C66" s="8" t="s">
        <v>110</v>
      </c>
      <c r="D66" s="8" t="s">
        <v>145</v>
      </c>
      <c r="E66" s="8" t="s">
        <v>112</v>
      </c>
      <c r="F66" s="8">
        <v>13</v>
      </c>
      <c r="G66" s="8" t="s">
        <v>122</v>
      </c>
      <c r="H66" s="9">
        <v>2</v>
      </c>
      <c r="I66" s="8" t="s">
        <v>8</v>
      </c>
      <c r="J66" s="8" t="s">
        <v>6</v>
      </c>
      <c r="K66" s="35">
        <v>-47.5</v>
      </c>
      <c r="L66" s="9"/>
      <c r="M66" s="9"/>
      <c r="N66" s="8">
        <v>5</v>
      </c>
      <c r="O66" s="9">
        <v>6</v>
      </c>
      <c r="P66" s="9">
        <v>-161.17330000000001</v>
      </c>
      <c r="Q66" s="9">
        <v>108.0308</v>
      </c>
      <c r="R66" s="9">
        <v>31.389900000000001</v>
      </c>
      <c r="S66" s="8">
        <v>1</v>
      </c>
      <c r="T66" s="9">
        <v>0</v>
      </c>
      <c r="U66" s="9">
        <v>246</v>
      </c>
      <c r="V66" s="9"/>
      <c r="W66" s="9"/>
      <c r="X66" s="9"/>
      <c r="Y66" s="9"/>
      <c r="Z66" s="9"/>
      <c r="AA66" s="8"/>
      <c r="AB66" s="8"/>
      <c r="AC66" s="35"/>
      <c r="AD66" s="140"/>
    </row>
    <row r="67" spans="1:30" s="32" customFormat="1" x14ac:dyDescent="0.2">
      <c r="A67" s="11">
        <v>99</v>
      </c>
      <c r="B67" s="8" t="s">
        <v>143</v>
      </c>
      <c r="C67" s="8" t="s">
        <v>110</v>
      </c>
      <c r="D67" s="8" t="s">
        <v>145</v>
      </c>
      <c r="E67" s="8" t="s">
        <v>112</v>
      </c>
      <c r="F67" s="8">
        <v>13</v>
      </c>
      <c r="G67" s="8" t="s">
        <v>123</v>
      </c>
      <c r="H67" s="9">
        <v>2</v>
      </c>
      <c r="I67" s="8" t="s">
        <v>8</v>
      </c>
      <c r="J67" s="8" t="s">
        <v>6</v>
      </c>
      <c r="K67" s="35">
        <v>-38.9</v>
      </c>
      <c r="L67" s="9"/>
      <c r="M67" s="9"/>
      <c r="N67" s="8">
        <v>9</v>
      </c>
      <c r="O67" s="9">
        <v>13</v>
      </c>
      <c r="P67" s="9">
        <v>-267.21910000000003</v>
      </c>
      <c r="Q67" s="9">
        <v>100.02330000000001</v>
      </c>
      <c r="R67" s="9">
        <v>24.085899999999999</v>
      </c>
      <c r="S67" s="8">
        <v>1</v>
      </c>
      <c r="T67" s="9">
        <v>75</v>
      </c>
      <c r="U67" s="9">
        <v>325</v>
      </c>
      <c r="V67" s="9"/>
      <c r="W67" s="9"/>
      <c r="X67" s="9"/>
      <c r="Y67" s="9"/>
      <c r="Z67" s="9"/>
      <c r="AA67" s="8"/>
      <c r="AB67" s="8"/>
      <c r="AC67" s="35"/>
      <c r="AD67" s="140"/>
    </row>
    <row r="68" spans="1:30" s="32" customFormat="1" x14ac:dyDescent="0.2">
      <c r="A68" s="11">
        <v>107</v>
      </c>
      <c r="B68" s="8" t="s">
        <v>143</v>
      </c>
      <c r="C68" s="8" t="s">
        <v>110</v>
      </c>
      <c r="D68" s="8" t="s">
        <v>146</v>
      </c>
      <c r="E68" s="8" t="s">
        <v>112</v>
      </c>
      <c r="F68" s="8">
        <v>13</v>
      </c>
      <c r="G68" s="8" t="s">
        <v>136</v>
      </c>
      <c r="H68" s="9">
        <v>2</v>
      </c>
      <c r="I68" s="8" t="s">
        <v>8</v>
      </c>
      <c r="J68" s="8" t="s">
        <v>6</v>
      </c>
      <c r="K68" s="35">
        <v>-56.9</v>
      </c>
      <c r="L68" s="9"/>
      <c r="M68" s="9"/>
      <c r="N68" s="8">
        <v>18</v>
      </c>
      <c r="O68" s="9">
        <v>19</v>
      </c>
      <c r="P68" s="9">
        <v>-59.105600000000003</v>
      </c>
      <c r="Q68" s="9">
        <v>290.71300000000002</v>
      </c>
      <c r="R68" s="9">
        <v>31.498899999999999</v>
      </c>
      <c r="S68" s="8">
        <v>1</v>
      </c>
      <c r="T68" s="9">
        <v>25</v>
      </c>
      <c r="U68" s="9">
        <v>181</v>
      </c>
      <c r="V68" s="9"/>
      <c r="W68" s="9"/>
      <c r="X68" s="9"/>
      <c r="Y68" s="9"/>
      <c r="Z68" s="9"/>
      <c r="AA68" s="8"/>
      <c r="AB68" s="8"/>
      <c r="AC68" s="35"/>
      <c r="AD68" s="140"/>
    </row>
    <row r="69" spans="1:30" s="160" customFormat="1" ht="19" customHeight="1" x14ac:dyDescent="0.2">
      <c r="A69" s="175">
        <v>108</v>
      </c>
      <c r="B69" s="153" t="s">
        <v>143</v>
      </c>
      <c r="C69" s="153" t="s">
        <v>110</v>
      </c>
      <c r="D69" s="153" t="s">
        <v>145</v>
      </c>
      <c r="E69" s="153" t="s">
        <v>112</v>
      </c>
      <c r="F69" s="153">
        <v>13</v>
      </c>
      <c r="G69" s="153" t="s">
        <v>137</v>
      </c>
      <c r="H69" s="157">
        <v>2</v>
      </c>
      <c r="I69" s="153" t="s">
        <v>8</v>
      </c>
      <c r="J69" s="153" t="s">
        <v>6</v>
      </c>
      <c r="K69" s="158">
        <v>-54.4</v>
      </c>
      <c r="L69" s="157"/>
      <c r="M69" s="157"/>
      <c r="N69" s="157">
        <v>20</v>
      </c>
      <c r="O69" s="157">
        <v>21</v>
      </c>
      <c r="P69" s="157">
        <v>-182.73740000000001</v>
      </c>
      <c r="Q69" s="157">
        <v>62.668999999999997</v>
      </c>
      <c r="R69" s="157">
        <v>27.366399999999999</v>
      </c>
      <c r="S69" s="153">
        <v>1</v>
      </c>
      <c r="T69" s="157">
        <v>50</v>
      </c>
      <c r="U69" s="157">
        <v>251</v>
      </c>
      <c r="V69" s="157"/>
      <c r="W69" s="157"/>
      <c r="X69" s="157"/>
      <c r="Y69" s="157"/>
      <c r="Z69" s="157"/>
      <c r="AA69" s="153"/>
      <c r="AB69" s="153"/>
      <c r="AC69" s="158"/>
      <c r="AD69" s="159"/>
    </row>
    <row r="70" spans="1:30" s="32" customFormat="1" x14ac:dyDescent="0.2">
      <c r="A70" s="11">
        <v>101</v>
      </c>
      <c r="B70" s="8" t="s">
        <v>143</v>
      </c>
      <c r="C70" s="8" t="s">
        <v>110</v>
      </c>
      <c r="D70" s="8" t="s">
        <v>146</v>
      </c>
      <c r="E70" s="8" t="s">
        <v>112</v>
      </c>
      <c r="F70" s="8">
        <v>13</v>
      </c>
      <c r="G70" s="8" t="s">
        <v>126</v>
      </c>
      <c r="H70" s="9">
        <v>3</v>
      </c>
      <c r="I70" s="8" t="s">
        <v>115</v>
      </c>
      <c r="J70" s="8" t="s">
        <v>6</v>
      </c>
      <c r="K70" s="35">
        <v>-0.9</v>
      </c>
      <c r="L70" s="9"/>
      <c r="M70" s="9"/>
      <c r="N70" s="9">
        <v>1</v>
      </c>
      <c r="O70" s="9">
        <v>2</v>
      </c>
      <c r="P70" s="84">
        <v>-3557.5</v>
      </c>
      <c r="Q70" s="9">
        <v>19.393699999999999</v>
      </c>
      <c r="R70" s="9">
        <v>16.117999999999999</v>
      </c>
      <c r="S70" s="8">
        <v>1</v>
      </c>
      <c r="T70" s="9"/>
      <c r="U70" s="9">
        <v>0</v>
      </c>
      <c r="V70" s="9"/>
      <c r="W70" s="9"/>
      <c r="X70" s="9"/>
      <c r="Y70" s="9"/>
      <c r="Z70" s="9"/>
      <c r="AA70" s="8"/>
      <c r="AB70" s="8"/>
      <c r="AC70" s="35"/>
      <c r="AD70" s="140"/>
    </row>
    <row r="71" spans="1:30" s="32" customFormat="1" x14ac:dyDescent="0.2">
      <c r="A71" s="11">
        <v>102</v>
      </c>
      <c r="B71" s="8" t="s">
        <v>143</v>
      </c>
      <c r="C71" s="8" t="s">
        <v>110</v>
      </c>
      <c r="D71" s="8" t="s">
        <v>146</v>
      </c>
      <c r="E71" s="8" t="s">
        <v>112</v>
      </c>
      <c r="F71" s="8">
        <v>13</v>
      </c>
      <c r="G71" s="8" t="s">
        <v>127</v>
      </c>
      <c r="H71" s="9">
        <v>3</v>
      </c>
      <c r="I71" s="8" t="s">
        <v>115</v>
      </c>
      <c r="J71" s="8" t="s">
        <v>6</v>
      </c>
      <c r="K71" s="35">
        <v>-4</v>
      </c>
      <c r="L71" s="9"/>
      <c r="M71" s="9"/>
      <c r="N71" s="8">
        <v>3</v>
      </c>
      <c r="O71" s="9">
        <v>4</v>
      </c>
      <c r="P71" s="9">
        <v>-690.24850000000004</v>
      </c>
      <c r="Q71" s="9">
        <v>79.041700000000006</v>
      </c>
      <c r="R71" s="9">
        <v>42.2014</v>
      </c>
      <c r="S71" s="8">
        <v>1</v>
      </c>
      <c r="T71" s="9"/>
      <c r="U71" s="9">
        <v>0</v>
      </c>
      <c r="V71" s="9"/>
      <c r="W71" s="9"/>
      <c r="X71" s="9"/>
      <c r="Y71" s="9"/>
      <c r="Z71" s="9"/>
      <c r="AA71" s="8"/>
      <c r="AB71" s="8"/>
      <c r="AC71" s="35"/>
      <c r="AD71" s="140"/>
    </row>
    <row r="72" spans="1:30" s="32" customFormat="1" ht="17" customHeight="1" x14ac:dyDescent="0.2">
      <c r="A72" s="11">
        <v>103</v>
      </c>
      <c r="B72" s="8" t="s">
        <v>143</v>
      </c>
      <c r="C72" s="8" t="s">
        <v>110</v>
      </c>
      <c r="D72" s="8" t="s">
        <v>146</v>
      </c>
      <c r="E72" s="8" t="s">
        <v>112</v>
      </c>
      <c r="F72" s="8">
        <v>13</v>
      </c>
      <c r="G72" s="8" t="s">
        <v>124</v>
      </c>
      <c r="H72" s="9">
        <v>3</v>
      </c>
      <c r="I72" s="8" t="s">
        <v>115</v>
      </c>
      <c r="J72" s="8" t="s">
        <v>6</v>
      </c>
      <c r="K72" s="35">
        <v>-10.8</v>
      </c>
      <c r="L72" s="9"/>
      <c r="M72" s="9"/>
      <c r="N72" s="8">
        <v>5</v>
      </c>
      <c r="O72" s="9">
        <v>6</v>
      </c>
      <c r="P72" s="84">
        <v>-1875.7</v>
      </c>
      <c r="Q72" s="9">
        <v>37.613500000000002</v>
      </c>
      <c r="R72" s="9">
        <v>8.8368000000000002</v>
      </c>
      <c r="S72" s="8">
        <v>1</v>
      </c>
      <c r="T72" s="9"/>
      <c r="U72" s="9">
        <v>0</v>
      </c>
      <c r="V72" s="9"/>
      <c r="W72" s="9"/>
      <c r="X72" s="9"/>
      <c r="Y72" s="9"/>
      <c r="Z72" s="9"/>
      <c r="AA72" s="8"/>
      <c r="AB72" s="8"/>
      <c r="AC72" s="35"/>
      <c r="AD72" s="140"/>
    </row>
    <row r="73" spans="1:30" s="32" customFormat="1" ht="17" thickBot="1" x14ac:dyDescent="0.25">
      <c r="A73" s="11">
        <v>104</v>
      </c>
      <c r="B73" s="8" t="s">
        <v>143</v>
      </c>
      <c r="C73" s="8" t="s">
        <v>110</v>
      </c>
      <c r="D73" s="8" t="s">
        <v>146</v>
      </c>
      <c r="E73" s="8" t="s">
        <v>112</v>
      </c>
      <c r="F73" s="8">
        <v>13</v>
      </c>
      <c r="G73" s="8" t="s">
        <v>128</v>
      </c>
      <c r="H73" s="9">
        <v>3</v>
      </c>
      <c r="I73" s="8" t="s">
        <v>115</v>
      </c>
      <c r="J73" s="8" t="s">
        <v>6</v>
      </c>
      <c r="K73" s="35">
        <v>-12</v>
      </c>
      <c r="L73" s="9"/>
      <c r="M73" s="9"/>
      <c r="N73" s="8">
        <v>7</v>
      </c>
      <c r="O73" s="9">
        <v>8</v>
      </c>
      <c r="P73" s="9">
        <v>-804.15629999999999</v>
      </c>
      <c r="Q73" s="9">
        <v>132.749</v>
      </c>
      <c r="R73" s="9">
        <v>23.2073</v>
      </c>
      <c r="S73" s="8">
        <v>1</v>
      </c>
      <c r="T73" s="9"/>
      <c r="U73" s="9">
        <v>0</v>
      </c>
      <c r="V73" s="9"/>
      <c r="W73" s="9"/>
      <c r="X73" s="9"/>
      <c r="Y73" s="9"/>
      <c r="Z73" s="9"/>
      <c r="AA73" s="8"/>
      <c r="AB73" s="8"/>
      <c r="AC73" s="35"/>
      <c r="AD73" s="140"/>
    </row>
    <row r="74" spans="1:30" s="134" customFormat="1" x14ac:dyDescent="0.2">
      <c r="A74" s="133" t="s">
        <v>0</v>
      </c>
      <c r="J74" s="134" t="s">
        <v>186</v>
      </c>
      <c r="K74" s="134">
        <f>AVERAGE(K56:K63)</f>
        <v>-54.225000000000001</v>
      </c>
      <c r="O74" s="134" t="s">
        <v>186</v>
      </c>
      <c r="P74" s="134">
        <f t="shared" ref="P74:R74" si="8">AVERAGE(P56:P63)</f>
        <v>-85.065475000000006</v>
      </c>
      <c r="Q74" s="134">
        <f t="shared" si="8"/>
        <v>221.41563749999997</v>
      </c>
      <c r="R74" s="134">
        <f t="shared" si="8"/>
        <v>44.025749999999995</v>
      </c>
      <c r="T74" s="143">
        <f>MEDIAN(T56:T63)</f>
        <v>50</v>
      </c>
      <c r="U74" s="143">
        <f t="shared" ref="U74" si="9">AVERAGE(U56:U63)</f>
        <v>157.125</v>
      </c>
      <c r="V74" s="143">
        <f>AVERAGE(V56:V62)</f>
        <v>955</v>
      </c>
      <c r="X74" s="134">
        <f>U74/300</f>
        <v>0.52375000000000005</v>
      </c>
      <c r="Y74" s="134">
        <f>V74/300</f>
        <v>3.1833333333333331</v>
      </c>
    </row>
    <row r="75" spans="1:30" s="137" customFormat="1" x14ac:dyDescent="0.2">
      <c r="A75" s="142"/>
      <c r="J75" s="137" t="s">
        <v>8</v>
      </c>
      <c r="K75" s="137">
        <f>AVERAGE(K64:K69)</f>
        <v>-49.433333333333337</v>
      </c>
      <c r="O75" s="137" t="s">
        <v>8</v>
      </c>
      <c r="P75" s="137">
        <f t="shared" ref="P75:R75" si="10">AVERAGE(P64:P69)</f>
        <v>-132.4315</v>
      </c>
      <c r="Q75" s="137">
        <f t="shared" si="10"/>
        <v>200.886</v>
      </c>
      <c r="R75" s="137">
        <f t="shared" si="10"/>
        <v>41.738833333333339</v>
      </c>
      <c r="T75" s="145">
        <f>MEDIAN(T64:T69)</f>
        <v>50</v>
      </c>
      <c r="U75" s="145">
        <f>AVERAGE(U64:U69:V61:V62)</f>
        <v>313.09090909090907</v>
      </c>
      <c r="V75" s="145"/>
    </row>
    <row r="76" spans="1:30" s="136" customFormat="1" ht="17" thickBot="1" x14ac:dyDescent="0.25">
      <c r="A76" s="135"/>
      <c r="J76" s="136" t="s">
        <v>115</v>
      </c>
      <c r="K76" s="136">
        <f>AVERAGE(K70:K73)</f>
        <v>-6.9250000000000007</v>
      </c>
      <c r="P76" s="136">
        <f t="shared" ref="P76:R76" si="11">AVERAGE(P70:P73)</f>
        <v>-1731.9011999999998</v>
      </c>
      <c r="Q76" s="136">
        <f t="shared" si="11"/>
        <v>67.199475000000007</v>
      </c>
      <c r="R76" s="136">
        <f t="shared" si="11"/>
        <v>22.590875</v>
      </c>
      <c r="T76" s="144"/>
      <c r="U76" s="144"/>
      <c r="V76" s="144"/>
    </row>
    <row r="77" spans="1:30" s="27" customFormat="1" ht="20" customHeight="1" x14ac:dyDescent="0.2">
      <c r="A77" s="11">
        <v>276</v>
      </c>
      <c r="B77" s="7"/>
      <c r="C77" s="8" t="s">
        <v>2</v>
      </c>
      <c r="D77" s="27" t="s">
        <v>171</v>
      </c>
      <c r="E77" s="7"/>
      <c r="F77" s="27">
        <v>14</v>
      </c>
      <c r="G77" s="27">
        <v>1</v>
      </c>
      <c r="H77" s="27" t="s">
        <v>172</v>
      </c>
      <c r="I77" s="27" t="s">
        <v>172</v>
      </c>
      <c r="J77" s="7"/>
      <c r="K77" s="27">
        <v>-64.3</v>
      </c>
      <c r="L77" s="7"/>
      <c r="M77" s="7"/>
      <c r="N77" s="201">
        <v>1</v>
      </c>
      <c r="O77" s="27">
        <v>2</v>
      </c>
      <c r="P77" s="202">
        <v>5.3141999999999996</v>
      </c>
      <c r="Q77" s="202">
        <v>379.6748</v>
      </c>
      <c r="R77" s="202">
        <v>20.654299999999999</v>
      </c>
      <c r="S77" s="203">
        <v>1</v>
      </c>
      <c r="T77" s="204">
        <v>75</v>
      </c>
      <c r="U77" s="12"/>
      <c r="V77" s="10"/>
      <c r="W77" s="10"/>
      <c r="X77" s="7"/>
      <c r="Y77" s="7"/>
      <c r="Z77" s="7"/>
      <c r="AA77" s="7"/>
      <c r="AB77" s="7"/>
      <c r="AC77" s="7">
        <v>1</v>
      </c>
      <c r="AD77" s="125" t="s">
        <v>189</v>
      </c>
    </row>
    <row r="78" spans="1:30" s="27" customFormat="1" ht="20" customHeight="1" x14ac:dyDescent="0.2">
      <c r="A78" s="11">
        <v>277</v>
      </c>
      <c r="B78" s="7"/>
      <c r="C78" s="8" t="s">
        <v>2</v>
      </c>
      <c r="D78" s="27" t="s">
        <v>171</v>
      </c>
      <c r="E78" s="7"/>
      <c r="F78" s="27">
        <v>14</v>
      </c>
      <c r="G78" s="27">
        <v>2</v>
      </c>
      <c r="H78" s="27" t="s">
        <v>172</v>
      </c>
      <c r="I78" s="27" t="s">
        <v>172</v>
      </c>
      <c r="J78" s="7"/>
      <c r="K78" s="27">
        <v>-46.3</v>
      </c>
      <c r="L78" s="7"/>
      <c r="M78" s="7"/>
      <c r="N78" s="201">
        <v>6</v>
      </c>
      <c r="O78" s="27">
        <v>7</v>
      </c>
      <c r="P78" s="202">
        <v>-32.29</v>
      </c>
      <c r="Q78" s="202">
        <v>706.02959999999996</v>
      </c>
      <c r="R78" s="202">
        <v>15.0589</v>
      </c>
      <c r="S78" s="203">
        <v>1</v>
      </c>
      <c r="T78" s="204">
        <v>100</v>
      </c>
      <c r="U78" s="12"/>
      <c r="V78" s="10"/>
      <c r="W78" s="10"/>
      <c r="X78" s="7"/>
      <c r="Y78" s="7"/>
      <c r="Z78" s="7"/>
      <c r="AA78" s="7"/>
      <c r="AB78" s="7"/>
      <c r="AC78" s="7">
        <v>1</v>
      </c>
      <c r="AD78" s="125" t="s">
        <v>190</v>
      </c>
    </row>
    <row r="79" spans="1:30" s="27" customFormat="1" ht="20" customHeight="1" x14ac:dyDescent="0.2">
      <c r="A79" s="11">
        <v>278</v>
      </c>
      <c r="B79" s="7"/>
      <c r="C79" s="8" t="s">
        <v>2</v>
      </c>
      <c r="D79" s="27" t="s">
        <v>171</v>
      </c>
      <c r="E79" s="7"/>
      <c r="F79" s="27">
        <v>14</v>
      </c>
      <c r="G79" s="27">
        <v>3</v>
      </c>
      <c r="H79" s="27" t="s">
        <v>172</v>
      </c>
      <c r="I79" s="27" t="s">
        <v>172</v>
      </c>
      <c r="J79" s="7"/>
      <c r="K79" s="27">
        <v>-49.1</v>
      </c>
      <c r="L79" s="7"/>
      <c r="M79" s="7"/>
      <c r="N79" s="201">
        <v>11</v>
      </c>
      <c r="O79" s="27">
        <v>10</v>
      </c>
      <c r="P79" s="202">
        <v>-59.749400000000001</v>
      </c>
      <c r="Q79" s="202">
        <v>364.39850000000001</v>
      </c>
      <c r="R79" s="202">
        <v>14.8146</v>
      </c>
      <c r="S79" s="203">
        <v>1</v>
      </c>
      <c r="T79" s="204">
        <v>175</v>
      </c>
      <c r="U79" s="12"/>
      <c r="V79" s="10"/>
      <c r="W79" s="10"/>
      <c r="X79" s="7"/>
      <c r="Y79" s="7"/>
      <c r="Z79" s="7"/>
      <c r="AA79" s="7"/>
      <c r="AB79" s="7"/>
      <c r="AC79" s="7">
        <v>1</v>
      </c>
      <c r="AD79" s="125" t="s">
        <v>190</v>
      </c>
    </row>
    <row r="80" spans="1:30" s="27" customFormat="1" ht="20" customHeight="1" x14ac:dyDescent="0.2">
      <c r="A80" s="11">
        <v>280</v>
      </c>
      <c r="B80" s="7"/>
      <c r="C80" s="8" t="s">
        <v>2</v>
      </c>
      <c r="D80" s="27" t="s">
        <v>171</v>
      </c>
      <c r="E80" s="7"/>
      <c r="F80" s="27">
        <v>14</v>
      </c>
      <c r="G80" s="27">
        <v>5</v>
      </c>
      <c r="H80" s="27" t="s">
        <v>173</v>
      </c>
      <c r="I80" s="27" t="s">
        <v>8</v>
      </c>
      <c r="J80" s="7"/>
      <c r="K80" s="27">
        <v>-33.9</v>
      </c>
      <c r="L80" s="7"/>
      <c r="M80" s="7"/>
      <c r="N80" s="201">
        <v>30</v>
      </c>
      <c r="O80" s="27">
        <v>31</v>
      </c>
      <c r="P80" s="202">
        <v>-119.5295</v>
      </c>
      <c r="Q80" s="202">
        <v>481.32920000000001</v>
      </c>
      <c r="R80" s="202">
        <v>12.707599999999999</v>
      </c>
      <c r="S80" s="91">
        <v>1</v>
      </c>
      <c r="T80" s="205">
        <v>50</v>
      </c>
      <c r="U80" s="12"/>
      <c r="V80" s="10"/>
      <c r="W80" s="10"/>
      <c r="X80" s="7"/>
      <c r="Y80" s="7"/>
      <c r="Z80" s="7"/>
      <c r="AA80" s="7"/>
      <c r="AB80" s="7"/>
      <c r="AC80" s="7">
        <v>1</v>
      </c>
      <c r="AD80" s="125" t="s">
        <v>190</v>
      </c>
    </row>
    <row r="81" spans="1:60" s="27" customFormat="1" ht="20" customHeight="1" x14ac:dyDescent="0.2">
      <c r="A81" s="11">
        <v>281</v>
      </c>
      <c r="B81" s="7"/>
      <c r="C81" s="8" t="s">
        <v>2</v>
      </c>
      <c r="D81" s="27" t="s">
        <v>171</v>
      </c>
      <c r="E81" s="7"/>
      <c r="F81" s="27">
        <v>14</v>
      </c>
      <c r="G81" s="27">
        <v>6</v>
      </c>
      <c r="H81" s="27" t="s">
        <v>173</v>
      </c>
      <c r="I81" s="27" t="s">
        <v>8</v>
      </c>
      <c r="J81" s="7"/>
      <c r="K81" s="27">
        <v>-58.1</v>
      </c>
      <c r="L81" s="7"/>
      <c r="M81" s="7"/>
      <c r="N81" s="201">
        <v>33</v>
      </c>
      <c r="O81" s="27">
        <v>34</v>
      </c>
      <c r="P81" s="202">
        <v>-25.4497</v>
      </c>
      <c r="Q81" s="202">
        <v>567.16570000000002</v>
      </c>
      <c r="R81" s="202">
        <v>13.6135</v>
      </c>
      <c r="S81" s="91">
        <v>1</v>
      </c>
      <c r="T81" s="205">
        <v>150</v>
      </c>
      <c r="U81" s="12"/>
      <c r="V81" s="10"/>
      <c r="W81" s="10"/>
      <c r="X81" s="7"/>
      <c r="Y81" s="7"/>
      <c r="Z81" s="7"/>
      <c r="AA81" s="7"/>
      <c r="AB81" s="7"/>
      <c r="AC81" s="7">
        <v>1</v>
      </c>
      <c r="AD81" s="125" t="s">
        <v>190</v>
      </c>
    </row>
    <row r="82" spans="1:60" s="27" customFormat="1" ht="20" customHeight="1" x14ac:dyDescent="0.2">
      <c r="A82" s="11">
        <v>282</v>
      </c>
      <c r="B82" s="7"/>
      <c r="C82" s="8" t="s">
        <v>2</v>
      </c>
      <c r="D82" s="27" t="s">
        <v>171</v>
      </c>
      <c r="E82" s="7"/>
      <c r="F82" s="27">
        <v>14</v>
      </c>
      <c r="G82" s="27">
        <v>7</v>
      </c>
      <c r="H82" s="27" t="s">
        <v>173</v>
      </c>
      <c r="I82" s="27" t="s">
        <v>8</v>
      </c>
      <c r="J82" s="7"/>
      <c r="K82" s="27">
        <v>-41.2</v>
      </c>
      <c r="L82" s="7"/>
      <c r="M82" s="7"/>
      <c r="N82" s="201">
        <v>35</v>
      </c>
      <c r="O82" s="27">
        <v>36</v>
      </c>
      <c r="P82" s="202">
        <v>-88.244900000000001</v>
      </c>
      <c r="Q82" s="202">
        <v>397.63339999999999</v>
      </c>
      <c r="R82" s="202">
        <v>12.283200000000001</v>
      </c>
      <c r="S82" s="91">
        <v>1</v>
      </c>
      <c r="T82" s="205">
        <v>125</v>
      </c>
      <c r="U82" s="12"/>
      <c r="V82" s="10"/>
      <c r="W82" s="10"/>
      <c r="X82" s="7"/>
      <c r="Y82" s="7"/>
      <c r="Z82" s="7"/>
      <c r="AA82" s="7"/>
      <c r="AB82" s="7"/>
      <c r="AC82" s="7">
        <v>1</v>
      </c>
      <c r="AD82" s="125" t="s">
        <v>190</v>
      </c>
    </row>
    <row r="83" spans="1:60" s="27" customFormat="1" ht="20" customHeight="1" x14ac:dyDescent="0.2">
      <c r="A83" s="11">
        <v>283</v>
      </c>
      <c r="B83" s="7"/>
      <c r="C83" s="8" t="s">
        <v>2</v>
      </c>
      <c r="D83" s="27" t="s">
        <v>171</v>
      </c>
      <c r="E83" s="7"/>
      <c r="F83" s="27">
        <v>14</v>
      </c>
      <c r="G83" s="27">
        <v>8</v>
      </c>
      <c r="H83" s="27" t="s">
        <v>115</v>
      </c>
      <c r="I83" s="27" t="s">
        <v>115</v>
      </c>
      <c r="J83" s="7"/>
      <c r="K83" s="27">
        <v>-9.4</v>
      </c>
      <c r="L83" s="7"/>
      <c r="M83" s="7"/>
      <c r="N83" s="201">
        <v>37</v>
      </c>
      <c r="O83" s="27">
        <v>38</v>
      </c>
      <c r="P83" s="202">
        <v>-271.26839999999999</v>
      </c>
      <c r="Q83" s="202">
        <v>236.62010000000001</v>
      </c>
      <c r="R83" s="202">
        <v>12.3506</v>
      </c>
      <c r="S83" s="91">
        <v>1</v>
      </c>
      <c r="T83" s="205">
        <v>50</v>
      </c>
      <c r="U83" s="12"/>
      <c r="V83" s="10"/>
      <c r="W83" s="10"/>
      <c r="X83" s="7"/>
      <c r="Y83" s="7"/>
      <c r="Z83" s="7"/>
      <c r="AA83" s="7"/>
      <c r="AB83" s="7"/>
      <c r="AC83" s="7">
        <v>1</v>
      </c>
      <c r="AD83" s="125" t="s">
        <v>190</v>
      </c>
    </row>
    <row r="84" spans="1:60" s="27" customFormat="1" ht="20" customHeight="1" x14ac:dyDescent="0.2">
      <c r="A84" s="11">
        <v>284</v>
      </c>
      <c r="B84" s="7"/>
      <c r="C84" s="8" t="s">
        <v>2</v>
      </c>
      <c r="D84" s="27" t="s">
        <v>171</v>
      </c>
      <c r="E84" s="7"/>
      <c r="F84" s="27">
        <v>14</v>
      </c>
      <c r="G84" s="27">
        <v>9</v>
      </c>
      <c r="H84" s="27" t="s">
        <v>115</v>
      </c>
      <c r="I84" s="27" t="s">
        <v>115</v>
      </c>
      <c r="J84" s="7"/>
      <c r="K84" s="27">
        <v>-9.8000000000000007</v>
      </c>
      <c r="L84" s="7"/>
      <c r="M84" s="7"/>
      <c r="N84" s="201">
        <v>39</v>
      </c>
      <c r="O84" s="27">
        <v>40</v>
      </c>
      <c r="P84" s="202">
        <v>-686.82280000000003</v>
      </c>
      <c r="Q84" s="202">
        <v>77.377600000000001</v>
      </c>
      <c r="R84" s="202">
        <v>12.134600000000001</v>
      </c>
      <c r="S84" s="91">
        <v>1</v>
      </c>
      <c r="T84" s="205">
        <v>125</v>
      </c>
      <c r="U84" s="12"/>
      <c r="V84" s="10"/>
      <c r="W84" s="10"/>
      <c r="X84" s="7"/>
      <c r="Y84" s="7"/>
      <c r="Z84" s="7"/>
      <c r="AA84" s="7"/>
      <c r="AB84" s="7"/>
      <c r="AC84" s="7">
        <v>1</v>
      </c>
      <c r="AD84" s="125" t="s">
        <v>190</v>
      </c>
    </row>
    <row r="85" spans="1:60" s="27" customFormat="1" ht="20" customHeight="1" thickBot="1" x14ac:dyDescent="0.25">
      <c r="A85" s="11">
        <v>285</v>
      </c>
      <c r="B85" s="7"/>
      <c r="C85" s="8" t="s">
        <v>2</v>
      </c>
      <c r="D85" s="27" t="s">
        <v>171</v>
      </c>
      <c r="E85" s="7"/>
      <c r="F85" s="27">
        <v>14</v>
      </c>
      <c r="G85" s="27">
        <v>10</v>
      </c>
      <c r="H85" s="27" t="s">
        <v>115</v>
      </c>
      <c r="I85" s="27" t="s">
        <v>115</v>
      </c>
      <c r="J85" s="7"/>
      <c r="K85" s="27">
        <v>-12.2</v>
      </c>
      <c r="L85" s="7"/>
      <c r="M85" s="7"/>
      <c r="N85" s="201">
        <v>42</v>
      </c>
      <c r="O85" s="27">
        <v>43</v>
      </c>
      <c r="P85" s="202">
        <v>-439.19229999999999</v>
      </c>
      <c r="Q85" s="202">
        <v>363.95679999999999</v>
      </c>
      <c r="R85" s="202">
        <v>9.5647000000000002</v>
      </c>
      <c r="S85" s="91">
        <v>1</v>
      </c>
      <c r="T85" s="205">
        <v>75</v>
      </c>
      <c r="U85" s="12"/>
      <c r="V85" s="10"/>
      <c r="W85" s="10"/>
      <c r="X85" s="7"/>
      <c r="Y85" s="7"/>
      <c r="Z85" s="7"/>
      <c r="AA85" s="7"/>
      <c r="AB85" s="7"/>
      <c r="AC85" s="7">
        <v>1</v>
      </c>
      <c r="AD85" s="125" t="s">
        <v>190</v>
      </c>
    </row>
    <row r="86" spans="1:60" s="134" customFormat="1" x14ac:dyDescent="0.2">
      <c r="A86" s="133" t="s">
        <v>0</v>
      </c>
      <c r="J86" s="134" t="s">
        <v>186</v>
      </c>
      <c r="K86" s="134">
        <f>AVERAGE(K77:K79)</f>
        <v>-53.233333333333327</v>
      </c>
      <c r="O86" s="134" t="s">
        <v>186</v>
      </c>
      <c r="P86" s="134">
        <f t="shared" ref="P86:R86" si="12">AVERAGE(P77:P79)</f>
        <v>-28.9084</v>
      </c>
      <c r="Q86" s="134">
        <f t="shared" si="12"/>
        <v>483.36763333333334</v>
      </c>
      <c r="R86" s="134">
        <f t="shared" si="12"/>
        <v>16.842600000000001</v>
      </c>
      <c r="T86" s="143">
        <f>MEDIAN(T77:T79)</f>
        <v>100</v>
      </c>
      <c r="U86" s="143"/>
      <c r="V86" s="143"/>
    </row>
    <row r="87" spans="1:60" s="137" customFormat="1" x14ac:dyDescent="0.2">
      <c r="A87" s="142"/>
      <c r="J87" s="137" t="s">
        <v>8</v>
      </c>
      <c r="K87" s="137">
        <f>AVERAGE(K80:K82)</f>
        <v>-44.4</v>
      </c>
      <c r="O87" s="137" t="s">
        <v>8</v>
      </c>
      <c r="P87" s="137">
        <f t="shared" ref="P87:R87" si="13">AVERAGE(P80:P82)</f>
        <v>-77.741366666666664</v>
      </c>
      <c r="Q87" s="137">
        <f t="shared" si="13"/>
        <v>482.04276666666669</v>
      </c>
      <c r="R87" s="137">
        <f t="shared" si="13"/>
        <v>12.8681</v>
      </c>
      <c r="T87" s="145">
        <f>MEDIAN(T80:T82)</f>
        <v>125</v>
      </c>
      <c r="U87" s="145"/>
      <c r="V87" s="145"/>
    </row>
    <row r="88" spans="1:60" s="136" customFormat="1" ht="17" thickBot="1" x14ac:dyDescent="0.25">
      <c r="A88" s="135"/>
      <c r="J88" s="136" t="s">
        <v>115</v>
      </c>
      <c r="K88" s="136">
        <f>AVERAGE(K83:K85)</f>
        <v>-10.466666666666667</v>
      </c>
      <c r="P88" s="136">
        <f t="shared" ref="P88:R88" si="14">AVERAGE(P83:P85)</f>
        <v>-465.76116666666667</v>
      </c>
      <c r="Q88" s="136">
        <f t="shared" si="14"/>
        <v>225.98483333333334</v>
      </c>
      <c r="R88" s="136">
        <f t="shared" si="14"/>
        <v>11.349966666666667</v>
      </c>
      <c r="T88" s="144"/>
      <c r="U88" s="144"/>
      <c r="V88" s="144"/>
    </row>
    <row r="89" spans="1:60" x14ac:dyDescent="0.2"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</row>
    <row r="90" spans="1:60" x14ac:dyDescent="0.2">
      <c r="A90" s="299" t="s">
        <v>50</v>
      </c>
      <c r="B90" s="299"/>
      <c r="C90" s="299"/>
      <c r="D90" s="299"/>
      <c r="E90" s="299"/>
      <c r="F90" s="299"/>
      <c r="G90" s="299"/>
      <c r="H90" s="299"/>
      <c r="I90" s="299"/>
      <c r="J90" s="299"/>
      <c r="K90" s="299"/>
      <c r="L90" s="299"/>
      <c r="M90" s="299"/>
      <c r="S90" s="110" t="s">
        <v>0</v>
      </c>
      <c r="T90" s="121"/>
      <c r="U90" s="121"/>
      <c r="V90" s="121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</row>
    <row r="91" spans="1:60" x14ac:dyDescent="0.2">
      <c r="A91" s="36"/>
      <c r="B91" s="288" t="s">
        <v>119</v>
      </c>
      <c r="C91" s="288"/>
      <c r="D91" s="288"/>
      <c r="E91" s="289" t="s">
        <v>109</v>
      </c>
      <c r="F91" s="289"/>
      <c r="G91" s="289"/>
      <c r="H91" s="285" t="s">
        <v>129</v>
      </c>
      <c r="I91" s="286"/>
      <c r="J91" s="287"/>
      <c r="K91" s="294" t="s">
        <v>143</v>
      </c>
      <c r="L91" s="294"/>
      <c r="M91" s="294"/>
      <c r="N91" s="290" t="s">
        <v>170</v>
      </c>
      <c r="O91" s="291"/>
      <c r="P91" s="292"/>
      <c r="R91" s="37" t="s">
        <v>119</v>
      </c>
      <c r="S91" s="37" t="s">
        <v>109</v>
      </c>
      <c r="T91" s="116" t="s">
        <v>129</v>
      </c>
      <c r="U91" s="116" t="s">
        <v>143</v>
      </c>
      <c r="V91" s="54" t="s">
        <v>170</v>
      </c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</row>
    <row r="92" spans="1:60" x14ac:dyDescent="0.2">
      <c r="A92" s="40" t="s">
        <v>117</v>
      </c>
      <c r="B92" s="42">
        <v>-75.364900000000006</v>
      </c>
      <c r="C92" s="42">
        <v>-61.569600000000001</v>
      </c>
      <c r="D92" s="42">
        <v>-90.063599999999994</v>
      </c>
      <c r="E92" s="42">
        <v>-105.9819</v>
      </c>
      <c r="F92" s="42">
        <v>-60.702800000000003</v>
      </c>
      <c r="G92" s="42">
        <v>-24.887499999999999</v>
      </c>
      <c r="H92" s="42">
        <v>-23.569500000000001</v>
      </c>
      <c r="I92" s="42">
        <v>-128.11859999999999</v>
      </c>
      <c r="J92" s="42">
        <v>-120.52719999999999</v>
      </c>
      <c r="K92" s="42">
        <v>-110.39879999999999</v>
      </c>
      <c r="L92" s="42">
        <v>-88.812600000000003</v>
      </c>
      <c r="M92" s="42">
        <v>-99.500799999999998</v>
      </c>
      <c r="N92" s="94">
        <v>5.3141999999999996</v>
      </c>
      <c r="O92" s="94">
        <v>-32.29</v>
      </c>
      <c r="P92" s="94">
        <v>-59.749400000000001</v>
      </c>
      <c r="R92" s="37">
        <f>AVERAGE(B92:D92)</f>
        <v>-75.666033333333345</v>
      </c>
      <c r="S92" s="37">
        <f>AVERAGE(E92:G92)</f>
        <v>-63.857399999999991</v>
      </c>
      <c r="T92" s="116">
        <f>AVERAGE(H92:J92)</f>
        <v>-90.738433333333319</v>
      </c>
      <c r="U92" s="116">
        <f>AVERAGE(K92:M92)</f>
        <v>-99.570733333333337</v>
      </c>
      <c r="V92" s="116">
        <f>AVERAGE(N92:P92)</f>
        <v>-28.9084</v>
      </c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</row>
    <row r="93" spans="1:60" x14ac:dyDescent="0.2">
      <c r="A93" s="40" t="s">
        <v>8</v>
      </c>
      <c r="B93" s="42">
        <v>-68.398200000000003</v>
      </c>
      <c r="C93" s="42">
        <v>-65.791600000000003</v>
      </c>
      <c r="D93" s="42"/>
      <c r="E93" s="42">
        <v>-84.011399999999995</v>
      </c>
      <c r="F93" s="42">
        <v>-149.64009999999999</v>
      </c>
      <c r="G93" s="42">
        <v>-93.988299999999995</v>
      </c>
      <c r="H93" s="42">
        <v>-50.295099999999998</v>
      </c>
      <c r="I93" s="42">
        <v>-66.574100000000001</v>
      </c>
      <c r="J93" s="42">
        <v>-66.294600000000003</v>
      </c>
      <c r="K93" s="42">
        <v>-24.8764</v>
      </c>
      <c r="L93" s="42">
        <v>-99.477199999999996</v>
      </c>
      <c r="M93" s="42">
        <v>-59.105600000000003</v>
      </c>
      <c r="N93" s="94">
        <v>-119.5295</v>
      </c>
      <c r="O93" s="94">
        <v>-25.4497</v>
      </c>
      <c r="P93" s="94">
        <v>-88.244900000000001</v>
      </c>
      <c r="R93" s="37">
        <f>AVERAGE(B93:D93)</f>
        <v>-67.094899999999996</v>
      </c>
      <c r="S93" s="37">
        <f>AVERAGE(E93:G93)</f>
        <v>-109.21326666666666</v>
      </c>
      <c r="T93" s="116">
        <f>AVERAGE(H93:J93)</f>
        <v>-61.054600000000001</v>
      </c>
      <c r="U93" s="116">
        <f>AVERAGE(K93:M93)</f>
        <v>-61.153066666666668</v>
      </c>
      <c r="V93" s="116">
        <f>AVERAGE(N93:P93)</f>
        <v>-77.741366666666664</v>
      </c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</row>
    <row r="94" spans="1:60" x14ac:dyDescent="0.2">
      <c r="A94" s="40" t="s">
        <v>115</v>
      </c>
      <c r="B94" s="88"/>
      <c r="C94" s="88"/>
      <c r="D94" s="72"/>
      <c r="E94" s="88">
        <v>-2611.1999999999998</v>
      </c>
      <c r="F94" s="88">
        <v>-1787.7</v>
      </c>
      <c r="G94" s="72">
        <v>-754.47260000000006</v>
      </c>
      <c r="H94" s="42">
        <v>-531.55470000000003</v>
      </c>
      <c r="I94" s="89">
        <v>-2622.6</v>
      </c>
      <c r="J94" s="89">
        <v>-1321.7</v>
      </c>
      <c r="K94" s="42">
        <v>-3557.5</v>
      </c>
      <c r="L94" s="42">
        <v>-690.24850000000004</v>
      </c>
      <c r="M94" s="42">
        <v>-1875.7</v>
      </c>
      <c r="N94" s="94">
        <v>-271.26839999999999</v>
      </c>
      <c r="O94" s="94">
        <v>-686.82280000000003</v>
      </c>
      <c r="P94" s="94">
        <v>-439.19229999999999</v>
      </c>
      <c r="R94" s="37" t="e">
        <f>AVERAGE(B94:D94)</f>
        <v>#DIV/0!</v>
      </c>
      <c r="S94" s="37">
        <f>AVERAGE(E94:G94)</f>
        <v>-1717.7908666666665</v>
      </c>
      <c r="T94" s="116">
        <f>AVERAGE(H94:J94)</f>
        <v>-1491.9515666666666</v>
      </c>
      <c r="U94" s="116">
        <f>AVERAGE(K94:M94)</f>
        <v>-2041.1494999999998</v>
      </c>
      <c r="V94" s="116">
        <f>AVERAGE(N94:P94)</f>
        <v>-465.76116666666667</v>
      </c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</row>
    <row r="95" spans="1:60" x14ac:dyDescent="0.2">
      <c r="A95" s="98"/>
      <c r="B95" s="99"/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4"/>
      <c r="O95" s="94"/>
      <c r="P95" s="94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</row>
    <row r="96" spans="1:60" x14ac:dyDescent="0.2">
      <c r="A96" s="299" t="s">
        <v>51</v>
      </c>
      <c r="B96" s="299"/>
      <c r="C96" s="299"/>
      <c r="D96" s="299"/>
      <c r="E96" s="299"/>
      <c r="F96" s="299"/>
      <c r="G96" s="299"/>
      <c r="H96" s="299"/>
      <c r="I96" s="299"/>
      <c r="J96" s="299"/>
      <c r="K96" s="299"/>
      <c r="L96" s="299"/>
      <c r="M96" s="299"/>
      <c r="N96" s="94"/>
      <c r="O96" s="94"/>
      <c r="P96" s="94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</row>
    <row r="97" spans="1:60" x14ac:dyDescent="0.2">
      <c r="A97" s="40"/>
      <c r="B97" s="288" t="s">
        <v>119</v>
      </c>
      <c r="C97" s="288"/>
      <c r="D97" s="288"/>
      <c r="E97" s="289" t="s">
        <v>109</v>
      </c>
      <c r="F97" s="289"/>
      <c r="G97" s="289"/>
      <c r="H97" s="285" t="s">
        <v>129</v>
      </c>
      <c r="I97" s="286"/>
      <c r="J97" s="287"/>
      <c r="K97" s="294" t="s">
        <v>143</v>
      </c>
      <c r="L97" s="294"/>
      <c r="M97" s="294"/>
      <c r="N97" s="293" t="s">
        <v>170</v>
      </c>
      <c r="O97" s="293"/>
      <c r="P97" s="293"/>
      <c r="R97" s="37" t="s">
        <v>119</v>
      </c>
      <c r="S97" s="37" t="s">
        <v>109</v>
      </c>
      <c r="T97" s="116" t="s">
        <v>129</v>
      </c>
      <c r="U97" s="116" t="s">
        <v>143</v>
      </c>
      <c r="V97" s="54" t="s">
        <v>170</v>
      </c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</row>
    <row r="98" spans="1:60" x14ac:dyDescent="0.2">
      <c r="A98" s="40" t="s">
        <v>117</v>
      </c>
      <c r="B98" s="42">
        <v>212.3424</v>
      </c>
      <c r="C98" s="42">
        <v>275.13470000000001</v>
      </c>
      <c r="D98" s="42">
        <v>250.48310000000001</v>
      </c>
      <c r="E98" s="42">
        <v>151.57239999999999</v>
      </c>
      <c r="F98" s="42">
        <v>107.0818</v>
      </c>
      <c r="G98" s="42">
        <v>150.47999999999999</v>
      </c>
      <c r="H98" s="42">
        <v>279.94990000000001</v>
      </c>
      <c r="I98" s="42">
        <v>843.11569999999995</v>
      </c>
      <c r="J98" s="42">
        <v>183.29839999999999</v>
      </c>
      <c r="K98" s="42">
        <v>75.933099999999996</v>
      </c>
      <c r="L98" s="42">
        <v>222.20410000000001</v>
      </c>
      <c r="M98" s="42">
        <v>162.1842</v>
      </c>
      <c r="N98" s="94">
        <v>379.6748</v>
      </c>
      <c r="O98" s="94">
        <v>706.02959999999996</v>
      </c>
      <c r="P98" s="94">
        <v>364.39850000000001</v>
      </c>
      <c r="R98" s="37">
        <f>AVERAGE(B98:D98)</f>
        <v>245.98673333333332</v>
      </c>
      <c r="S98" s="37">
        <f>AVERAGE(E98:G98)</f>
        <v>136.37806666666665</v>
      </c>
      <c r="T98" s="116">
        <f>AVERAGE(H98:J98)</f>
        <v>435.45466666666658</v>
      </c>
      <c r="U98" s="116">
        <f>AVERAGE(K98:M98)</f>
        <v>153.44046666666668</v>
      </c>
      <c r="V98" s="116">
        <f>AVERAGE(N98:P98)</f>
        <v>483.36763333333334</v>
      </c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</row>
    <row r="99" spans="1:60" x14ac:dyDescent="0.2">
      <c r="A99" s="40" t="s">
        <v>8</v>
      </c>
      <c r="B99" s="42">
        <v>249.03039999999999</v>
      </c>
      <c r="C99" s="42">
        <v>146.29040000000001</v>
      </c>
      <c r="D99" s="42"/>
      <c r="E99" s="42">
        <v>151.2886</v>
      </c>
      <c r="F99" s="42">
        <v>181.08959999999999</v>
      </c>
      <c r="G99" s="42">
        <v>195.821</v>
      </c>
      <c r="H99" s="42">
        <v>320.19670000000002</v>
      </c>
      <c r="I99" s="42">
        <v>694.15110000000004</v>
      </c>
      <c r="J99" s="42">
        <v>183.57509999999999</v>
      </c>
      <c r="K99" s="42">
        <v>484.97590000000002</v>
      </c>
      <c r="L99" s="42">
        <v>158.904</v>
      </c>
      <c r="M99" s="42">
        <v>290.71300000000002</v>
      </c>
      <c r="N99" s="94">
        <v>481.32920000000001</v>
      </c>
      <c r="O99" s="94">
        <v>567.16570000000002</v>
      </c>
      <c r="P99" s="94">
        <v>397.63339999999999</v>
      </c>
      <c r="R99" s="37">
        <f>AVERAGE(B99:D99)</f>
        <v>197.66039999999998</v>
      </c>
      <c r="S99" s="37">
        <f>AVERAGE(E99:G99)</f>
        <v>176.06640000000002</v>
      </c>
      <c r="T99" s="116">
        <f>AVERAGE(H99:J99)</f>
        <v>399.30763333333334</v>
      </c>
      <c r="U99" s="116">
        <f>AVERAGE(K99:M99)</f>
        <v>311.5309666666667</v>
      </c>
      <c r="V99" s="116">
        <f>AVERAGE(N99:P99)</f>
        <v>482.04276666666669</v>
      </c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</row>
    <row r="100" spans="1:60" x14ac:dyDescent="0.2">
      <c r="A100" s="40" t="s">
        <v>115</v>
      </c>
      <c r="B100" s="86"/>
      <c r="C100" s="86"/>
      <c r="D100" s="72"/>
      <c r="E100" s="72">
        <v>21.657499999999999</v>
      </c>
      <c r="F100" s="72">
        <v>35.406100000000002</v>
      </c>
      <c r="G100" s="72">
        <v>75.738699999999994</v>
      </c>
      <c r="H100" s="42">
        <v>95.542299999999997</v>
      </c>
      <c r="I100" s="42">
        <v>21.667999999999999</v>
      </c>
      <c r="J100" s="42">
        <v>44.339500000000001</v>
      </c>
      <c r="K100" s="42">
        <v>19.393699999999999</v>
      </c>
      <c r="L100" s="42">
        <v>79.041700000000006</v>
      </c>
      <c r="M100" s="42">
        <v>37.613500000000002</v>
      </c>
      <c r="N100" s="94">
        <v>236.62010000000001</v>
      </c>
      <c r="O100" s="94">
        <v>77.377600000000001</v>
      </c>
      <c r="P100" s="94">
        <v>363.95679999999999</v>
      </c>
      <c r="R100" s="37" t="e">
        <f>AVERAGE(B100:D100)</f>
        <v>#DIV/0!</v>
      </c>
      <c r="S100" s="37">
        <f>AVERAGE(E100:G100)</f>
        <v>44.267433333333337</v>
      </c>
      <c r="T100" s="116">
        <f>AVERAGE(H100:J100)</f>
        <v>53.849933333333333</v>
      </c>
      <c r="U100" s="116">
        <f>AVERAGE(K100:M100)</f>
        <v>45.349633333333337</v>
      </c>
      <c r="V100" s="116">
        <f>AVERAGE(N100:P100)</f>
        <v>225.98483333333334</v>
      </c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</row>
    <row r="101" spans="1:60" x14ac:dyDescent="0.2">
      <c r="A101" s="98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4"/>
      <c r="O101" s="94"/>
      <c r="P101" s="94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</row>
    <row r="102" spans="1:60" x14ac:dyDescent="0.2">
      <c r="A102" s="299" t="s">
        <v>52</v>
      </c>
      <c r="B102" s="299"/>
      <c r="C102" s="299"/>
      <c r="D102" s="299"/>
      <c r="E102" s="299"/>
      <c r="F102" s="299"/>
      <c r="G102" s="299"/>
      <c r="H102" s="299"/>
      <c r="I102" s="299"/>
      <c r="J102" s="299"/>
      <c r="K102" s="299"/>
      <c r="L102" s="299"/>
      <c r="M102" s="299"/>
      <c r="N102" s="94"/>
      <c r="O102" s="94"/>
      <c r="P102" s="94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</row>
    <row r="103" spans="1:60" x14ac:dyDescent="0.2">
      <c r="A103" s="40"/>
      <c r="B103" s="288" t="s">
        <v>119</v>
      </c>
      <c r="C103" s="288"/>
      <c r="D103" s="288"/>
      <c r="E103" s="289" t="s">
        <v>109</v>
      </c>
      <c r="F103" s="289"/>
      <c r="G103" s="289"/>
      <c r="H103" s="285" t="s">
        <v>129</v>
      </c>
      <c r="I103" s="286"/>
      <c r="J103" s="287"/>
      <c r="K103" s="294" t="s">
        <v>143</v>
      </c>
      <c r="L103" s="294"/>
      <c r="M103" s="294"/>
      <c r="N103" s="293" t="s">
        <v>170</v>
      </c>
      <c r="O103" s="293"/>
      <c r="P103" s="293"/>
      <c r="R103" s="37" t="s">
        <v>119</v>
      </c>
      <c r="S103" s="37" t="s">
        <v>109</v>
      </c>
      <c r="T103" s="116" t="s">
        <v>129</v>
      </c>
      <c r="U103" s="116" t="s">
        <v>143</v>
      </c>
      <c r="V103" s="54" t="s">
        <v>170</v>
      </c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</row>
    <row r="104" spans="1:60" x14ac:dyDescent="0.2">
      <c r="A104" s="40" t="s">
        <v>117</v>
      </c>
      <c r="B104" s="42">
        <v>61.360599999999998</v>
      </c>
      <c r="C104" s="42">
        <v>58.0871</v>
      </c>
      <c r="D104" s="42">
        <v>0.69769999999999999</v>
      </c>
      <c r="E104" s="42">
        <v>61.125500000000002</v>
      </c>
      <c r="F104" s="42">
        <v>27.3919</v>
      </c>
      <c r="G104" s="42">
        <v>46.350499999999997</v>
      </c>
      <c r="H104" s="42">
        <v>44.883200000000002</v>
      </c>
      <c r="I104" s="42">
        <v>32.5961</v>
      </c>
      <c r="J104" s="42">
        <v>29.709499999999998</v>
      </c>
      <c r="K104" s="42">
        <v>18.211099999999998</v>
      </c>
      <c r="L104" s="42">
        <v>31.818000000000001</v>
      </c>
      <c r="M104" s="42">
        <v>21.518799999999999</v>
      </c>
      <c r="N104" s="94">
        <v>20.654299999999999</v>
      </c>
      <c r="O104" s="94">
        <v>15.0589</v>
      </c>
      <c r="P104" s="94">
        <v>14.8146</v>
      </c>
      <c r="R104" s="37">
        <f>AVERAGE(B104:D104)</f>
        <v>40.048466666666663</v>
      </c>
      <c r="S104" s="37">
        <f>AVERAGE(E104:G104)</f>
        <v>44.955966666666676</v>
      </c>
      <c r="T104" s="116">
        <f>AVERAGE(H104:J104)</f>
        <v>35.729599999999998</v>
      </c>
      <c r="U104" s="116">
        <f>AVERAGE(K104:M104)</f>
        <v>23.849299999999999</v>
      </c>
      <c r="V104" s="116">
        <f>AVERAGE(N104:P104)</f>
        <v>16.842600000000001</v>
      </c>
    </row>
    <row r="105" spans="1:60" x14ac:dyDescent="0.2">
      <c r="A105" s="40" t="s">
        <v>8</v>
      </c>
      <c r="B105" s="42">
        <v>67.6023</v>
      </c>
      <c r="C105" s="42">
        <v>16.473700000000001</v>
      </c>
      <c r="D105" s="42"/>
      <c r="E105" s="42">
        <v>56.911299999999997</v>
      </c>
      <c r="F105" s="42">
        <v>25.0533</v>
      </c>
      <c r="G105" s="42">
        <v>50.176499999999997</v>
      </c>
      <c r="H105" s="42">
        <v>48.039499999999997</v>
      </c>
      <c r="I105" s="42">
        <v>37.938400000000001</v>
      </c>
      <c r="J105" s="42">
        <v>47.198799999999999</v>
      </c>
      <c r="K105" s="42">
        <v>52.572400000000002</v>
      </c>
      <c r="L105" s="42">
        <v>83.519499999999994</v>
      </c>
      <c r="M105" s="42">
        <v>31.498899999999999</v>
      </c>
      <c r="N105" s="94">
        <v>12.707599999999999</v>
      </c>
      <c r="O105" s="94">
        <v>13.6135</v>
      </c>
      <c r="P105" s="94">
        <v>12.283200000000001</v>
      </c>
      <c r="R105" s="37">
        <f>AVERAGE(B105:D105)</f>
        <v>42.037999999999997</v>
      </c>
      <c r="S105" s="37">
        <f>AVERAGE(E105:G105)</f>
        <v>44.047033333333331</v>
      </c>
      <c r="T105" s="116">
        <f>AVERAGE(H105:J105)</f>
        <v>44.392233333333337</v>
      </c>
      <c r="U105" s="116">
        <f>AVERAGE(K105:M105)</f>
        <v>55.863599999999998</v>
      </c>
      <c r="V105" s="116">
        <f>AVERAGE(N105:P105)</f>
        <v>12.8681</v>
      </c>
    </row>
    <row r="106" spans="1:60" x14ac:dyDescent="0.2">
      <c r="A106" s="40" t="s">
        <v>115</v>
      </c>
      <c r="B106" s="72"/>
      <c r="C106" s="72"/>
      <c r="D106" s="72"/>
      <c r="E106" s="72" t="s">
        <v>116</v>
      </c>
      <c r="F106" s="72">
        <v>25.691099999999999</v>
      </c>
      <c r="G106" s="72">
        <v>34.582900000000002</v>
      </c>
      <c r="H106" s="42">
        <v>52.336799999999997</v>
      </c>
      <c r="I106" s="42">
        <v>17.150400000000001</v>
      </c>
      <c r="J106" s="42">
        <v>24.178100000000001</v>
      </c>
      <c r="K106" s="42">
        <v>16.117999999999999</v>
      </c>
      <c r="L106" s="42">
        <v>42.2014</v>
      </c>
      <c r="M106" s="42">
        <v>8.8368000000000002</v>
      </c>
      <c r="N106" s="94">
        <v>12.3506</v>
      </c>
      <c r="O106" s="94">
        <v>12.134600000000001</v>
      </c>
      <c r="P106" s="94">
        <v>9.5647000000000002</v>
      </c>
      <c r="R106" s="37" t="e">
        <f>AVERAGE(B106:D106)</f>
        <v>#DIV/0!</v>
      </c>
      <c r="S106" s="37">
        <f>AVERAGE(E106:G106)</f>
        <v>30.137</v>
      </c>
      <c r="T106" s="116">
        <f>AVERAGE(H106:J106)</f>
        <v>31.221766666666667</v>
      </c>
      <c r="U106" s="116">
        <f>AVERAGE(K106:M106)</f>
        <v>22.385400000000001</v>
      </c>
      <c r="V106" s="116">
        <f>AVERAGE(N106:P106)</f>
        <v>11.349966666666667</v>
      </c>
    </row>
    <row r="107" spans="1:60" x14ac:dyDescent="0.2">
      <c r="A107" s="98"/>
      <c r="B107" s="104"/>
      <c r="C107" s="104"/>
      <c r="D107" s="104"/>
      <c r="E107" s="104"/>
      <c r="F107" s="104"/>
      <c r="G107" s="104"/>
      <c r="H107" s="99"/>
      <c r="I107" s="99"/>
      <c r="J107" s="99"/>
      <c r="K107" s="99"/>
      <c r="L107" s="99"/>
      <c r="M107" s="99"/>
      <c r="N107" s="94"/>
      <c r="O107" s="94"/>
      <c r="P107" s="94"/>
      <c r="X107" s="58" t="s">
        <v>107</v>
      </c>
    </row>
    <row r="108" spans="1:60" x14ac:dyDescent="0.2">
      <c r="A108" s="299" t="s">
        <v>53</v>
      </c>
      <c r="B108" s="299"/>
      <c r="C108" s="299"/>
      <c r="D108" s="299"/>
      <c r="E108" s="299"/>
      <c r="F108" s="299"/>
      <c r="G108" s="299"/>
      <c r="H108" s="299"/>
      <c r="I108" s="299"/>
      <c r="J108" s="299"/>
      <c r="K108" s="299"/>
      <c r="L108" s="299"/>
      <c r="M108" s="299"/>
      <c r="N108" s="94"/>
      <c r="O108" s="94"/>
      <c r="P108" s="94"/>
      <c r="W108" s="27"/>
      <c r="X108" s="57" t="s">
        <v>106</v>
      </c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M108" s="301" t="s">
        <v>176</v>
      </c>
      <c r="AN108" s="301"/>
      <c r="AO108" s="301"/>
      <c r="AP108" s="301"/>
    </row>
    <row r="109" spans="1:60" x14ac:dyDescent="0.2">
      <c r="A109" s="40"/>
      <c r="B109" s="288" t="s">
        <v>119</v>
      </c>
      <c r="C109" s="288"/>
      <c r="D109" s="288"/>
      <c r="E109" s="289" t="s">
        <v>109</v>
      </c>
      <c r="F109" s="289"/>
      <c r="G109" s="289"/>
      <c r="H109" s="285" t="s">
        <v>129</v>
      </c>
      <c r="I109" s="286"/>
      <c r="J109" s="287"/>
      <c r="K109" s="294" t="s">
        <v>143</v>
      </c>
      <c r="L109" s="294"/>
      <c r="M109" s="294"/>
      <c r="N109" s="293" t="s">
        <v>170</v>
      </c>
      <c r="O109" s="293"/>
      <c r="P109" s="293"/>
      <c r="R109" s="37" t="s">
        <v>119</v>
      </c>
      <c r="S109" s="37" t="s">
        <v>109</v>
      </c>
      <c r="T109" s="116" t="s">
        <v>129</v>
      </c>
      <c r="U109" s="116" t="s">
        <v>143</v>
      </c>
      <c r="V109" s="54" t="s">
        <v>170</v>
      </c>
      <c r="W109" s="27"/>
      <c r="X109" s="40"/>
      <c r="Y109" s="307" t="s">
        <v>119</v>
      </c>
      <c r="Z109" s="308"/>
      <c r="AA109" s="309"/>
      <c r="AB109" s="307" t="s">
        <v>109</v>
      </c>
      <c r="AC109" s="308"/>
      <c r="AD109" s="309"/>
      <c r="AE109" s="310" t="s">
        <v>129</v>
      </c>
      <c r="AF109" s="311"/>
      <c r="AG109" s="312"/>
      <c r="AH109" s="313" t="s">
        <v>143</v>
      </c>
      <c r="AI109" s="314"/>
      <c r="AJ109" s="315"/>
      <c r="AM109" s="37" t="s">
        <v>46</v>
      </c>
      <c r="AN109" s="37" t="s">
        <v>82</v>
      </c>
      <c r="AO109" s="37" t="s">
        <v>48</v>
      </c>
      <c r="AP109" s="37" t="s">
        <v>81</v>
      </c>
    </row>
    <row r="110" spans="1:60" x14ac:dyDescent="0.2">
      <c r="A110" s="40" t="s">
        <v>117</v>
      </c>
      <c r="B110" s="72">
        <v>-53.3</v>
      </c>
      <c r="C110" s="72">
        <v>-51.9</v>
      </c>
      <c r="D110" s="72">
        <v>-52.3</v>
      </c>
      <c r="E110" s="72">
        <v>-53.3</v>
      </c>
      <c r="F110" s="72">
        <v>-53.3</v>
      </c>
      <c r="G110" s="72">
        <v>-60</v>
      </c>
      <c r="H110" s="42">
        <v>-62.7</v>
      </c>
      <c r="I110" s="42">
        <v>-54.7</v>
      </c>
      <c r="J110" s="42">
        <v>-45.5</v>
      </c>
      <c r="K110" s="42">
        <v>-55.5</v>
      </c>
      <c r="L110" s="42">
        <v>-52.2</v>
      </c>
      <c r="M110" s="42">
        <v>-53.3</v>
      </c>
      <c r="N110" s="94">
        <v>-64.3</v>
      </c>
      <c r="O110" s="94">
        <v>-46.3</v>
      </c>
      <c r="P110" s="94">
        <v>-49.1</v>
      </c>
      <c r="R110" s="37">
        <f>AVERAGE(B110:D110)</f>
        <v>-52.5</v>
      </c>
      <c r="S110" s="37">
        <f>AVERAGE(E110:G110)</f>
        <v>-55.533333333333331</v>
      </c>
      <c r="T110" s="116">
        <f>AVERAGE(H110:J110)</f>
        <v>-54.300000000000004</v>
      </c>
      <c r="U110" s="116">
        <f>AVERAGE(K110:M110)</f>
        <v>-53.666666666666664</v>
      </c>
      <c r="V110" s="116">
        <f>AVERAGE(N110:P110)</f>
        <v>-53.233333333333327</v>
      </c>
      <c r="W110" s="27"/>
      <c r="X110" s="40" t="s">
        <v>117</v>
      </c>
      <c r="Y110" s="41">
        <f t="shared" ref="Y110:AJ110" si="15">E110-12.5</f>
        <v>-65.8</v>
      </c>
      <c r="Z110" s="41">
        <f t="shared" si="15"/>
        <v>-65.8</v>
      </c>
      <c r="AA110" s="41">
        <f t="shared" si="15"/>
        <v>-72.5</v>
      </c>
      <c r="AB110" s="41">
        <f t="shared" si="15"/>
        <v>-75.2</v>
      </c>
      <c r="AC110" s="41">
        <f t="shared" si="15"/>
        <v>-67.2</v>
      </c>
      <c r="AD110" s="41">
        <f t="shared" si="15"/>
        <v>-58</v>
      </c>
      <c r="AE110" s="41">
        <f t="shared" si="15"/>
        <v>-68</v>
      </c>
      <c r="AF110" s="41">
        <f t="shared" si="15"/>
        <v>-64.7</v>
      </c>
      <c r="AG110" s="41">
        <f t="shared" si="15"/>
        <v>-65.8</v>
      </c>
      <c r="AH110" s="41">
        <f t="shared" si="15"/>
        <v>-76.8</v>
      </c>
      <c r="AI110" s="41">
        <f t="shared" si="15"/>
        <v>-58.8</v>
      </c>
      <c r="AJ110" s="41">
        <f t="shared" si="15"/>
        <v>-61.6</v>
      </c>
      <c r="AM110" s="37">
        <f t="shared" ref="AM110:AM111" si="16">AVERAGE(Y110:AA110)</f>
        <v>-68.033333333333331</v>
      </c>
      <c r="AN110" s="37">
        <f t="shared" ref="AN110:AN111" si="17">AVERAGE(AB110:AD110)</f>
        <v>-66.8</v>
      </c>
      <c r="AO110" s="37">
        <f t="shared" ref="AO110:AO111" si="18">AVERAGE(AE110:AG110)</f>
        <v>-66.166666666666671</v>
      </c>
      <c r="AP110" s="37">
        <f t="shared" ref="AP110:AP111" si="19">AVERAGE(AH110:AJ110)</f>
        <v>-65.733333333333334</v>
      </c>
    </row>
    <row r="111" spans="1:60" x14ac:dyDescent="0.2">
      <c r="A111" s="40" t="s">
        <v>8</v>
      </c>
      <c r="B111" s="72">
        <v>-68.398200000000003</v>
      </c>
      <c r="C111" s="72">
        <v>-65.791600000000003</v>
      </c>
      <c r="D111" s="72"/>
      <c r="E111" s="72">
        <v>-61.6</v>
      </c>
      <c r="F111" s="72">
        <v>-38.5</v>
      </c>
      <c r="G111" s="72">
        <v>-47.9</v>
      </c>
      <c r="H111" s="42">
        <v>-49.5</v>
      </c>
      <c r="I111" s="42">
        <v>-41.1</v>
      </c>
      <c r="J111" s="42">
        <v>-35.9</v>
      </c>
      <c r="K111" s="42">
        <v>-53.4</v>
      </c>
      <c r="L111" s="42">
        <v>-45.5</v>
      </c>
      <c r="M111" s="42">
        <v>-56.9</v>
      </c>
      <c r="N111" s="94">
        <v>-33.9</v>
      </c>
      <c r="O111" s="94">
        <v>-58.1</v>
      </c>
      <c r="P111" s="94">
        <v>-41.2</v>
      </c>
      <c r="R111" s="37">
        <f>AVERAGE(B111:D111)</f>
        <v>-67.094899999999996</v>
      </c>
      <c r="S111" s="37">
        <f>AVERAGE(E111:G111)</f>
        <v>-49.333333333333336</v>
      </c>
      <c r="T111" s="116">
        <f>AVERAGE(H111:J111)</f>
        <v>-42.166666666666664</v>
      </c>
      <c r="U111" s="116">
        <f>AVERAGE(K111:M111)</f>
        <v>-51.933333333333337</v>
      </c>
      <c r="V111" s="116">
        <f>AVERAGE(N111:P111)</f>
        <v>-44.4</v>
      </c>
      <c r="W111" s="27"/>
      <c r="X111" s="40" t="s">
        <v>8</v>
      </c>
      <c r="Y111" s="41">
        <f t="shared" ref="Y111:Y112" si="20">E111-12.5</f>
        <v>-74.099999999999994</v>
      </c>
      <c r="Z111" s="41">
        <f t="shared" ref="Z111:AJ112" si="21">F111-12.5</f>
        <v>-51</v>
      </c>
      <c r="AA111" s="41">
        <f t="shared" si="21"/>
        <v>-60.4</v>
      </c>
      <c r="AB111" s="41">
        <f t="shared" si="21"/>
        <v>-62</v>
      </c>
      <c r="AC111" s="41">
        <f t="shared" si="21"/>
        <v>-53.6</v>
      </c>
      <c r="AD111" s="41">
        <f t="shared" si="21"/>
        <v>-48.4</v>
      </c>
      <c r="AE111" s="41">
        <f t="shared" si="21"/>
        <v>-65.900000000000006</v>
      </c>
      <c r="AF111" s="41">
        <f t="shared" si="21"/>
        <v>-58</v>
      </c>
      <c r="AG111" s="41">
        <f t="shared" si="21"/>
        <v>-69.400000000000006</v>
      </c>
      <c r="AH111" s="41">
        <f t="shared" si="21"/>
        <v>-46.4</v>
      </c>
      <c r="AI111" s="41">
        <f t="shared" si="21"/>
        <v>-70.599999999999994</v>
      </c>
      <c r="AJ111" s="41">
        <f t="shared" si="21"/>
        <v>-53.7</v>
      </c>
      <c r="AM111" s="37">
        <f t="shared" si="16"/>
        <v>-61.833333333333336</v>
      </c>
      <c r="AN111" s="37">
        <f t="shared" si="17"/>
        <v>-54.666666666666664</v>
      </c>
      <c r="AO111" s="37">
        <f t="shared" si="18"/>
        <v>-64.433333333333337</v>
      </c>
      <c r="AP111" s="37">
        <f t="shared" si="19"/>
        <v>-56.9</v>
      </c>
    </row>
    <row r="112" spans="1:60" x14ac:dyDescent="0.2">
      <c r="A112" s="40" t="s">
        <v>115</v>
      </c>
      <c r="B112" s="72"/>
      <c r="C112" s="72"/>
      <c r="D112" s="72"/>
      <c r="E112" s="72">
        <v>-7.8</v>
      </c>
      <c r="F112" s="72">
        <v>-9.6999999999999993</v>
      </c>
      <c r="G112" s="72">
        <v>-17</v>
      </c>
      <c r="H112" s="72">
        <v>-8.6999999999999993</v>
      </c>
      <c r="I112" s="72">
        <v>-14.5</v>
      </c>
      <c r="J112" s="72">
        <v>-9.1999999999999993</v>
      </c>
      <c r="K112" s="42">
        <v>-0.9</v>
      </c>
      <c r="L112" s="42">
        <v>-4</v>
      </c>
      <c r="M112" s="42">
        <v>-10.8</v>
      </c>
      <c r="N112" s="94">
        <v>-9.4</v>
      </c>
      <c r="O112" s="94">
        <v>-9.8000000000000007</v>
      </c>
      <c r="P112" s="94">
        <v>-12.2</v>
      </c>
      <c r="R112" s="37" t="e">
        <f>AVERAGE(B112:D112)</f>
        <v>#DIV/0!</v>
      </c>
      <c r="S112" s="37">
        <f>AVERAGE(E112:G112)</f>
        <v>-11.5</v>
      </c>
      <c r="T112" s="116">
        <f>AVERAGE(H112:J112)</f>
        <v>-10.799999999999999</v>
      </c>
      <c r="U112" s="116">
        <f>AVERAGE(K112:M112)</f>
        <v>-5.2333333333333334</v>
      </c>
      <c r="V112" s="116">
        <f>AVERAGE(N112:P112)</f>
        <v>-10.466666666666667</v>
      </c>
      <c r="W112" s="27"/>
      <c r="X112" s="40" t="s">
        <v>115</v>
      </c>
      <c r="Y112" s="41">
        <f t="shared" si="20"/>
        <v>-20.3</v>
      </c>
      <c r="Z112" s="41">
        <f t="shared" si="21"/>
        <v>-22.2</v>
      </c>
      <c r="AA112" s="41">
        <f t="shared" si="21"/>
        <v>-29.5</v>
      </c>
      <c r="AB112" s="41">
        <f t="shared" si="21"/>
        <v>-21.2</v>
      </c>
      <c r="AC112" s="41">
        <f t="shared" si="21"/>
        <v>-27</v>
      </c>
      <c r="AD112" s="41">
        <f t="shared" si="21"/>
        <v>-21.7</v>
      </c>
      <c r="AE112" s="41">
        <f t="shared" si="21"/>
        <v>-13.4</v>
      </c>
      <c r="AF112" s="41">
        <f t="shared" si="21"/>
        <v>-16.5</v>
      </c>
      <c r="AG112" s="41">
        <f t="shared" si="21"/>
        <v>-23.3</v>
      </c>
      <c r="AH112" s="41">
        <f t="shared" si="21"/>
        <v>-21.9</v>
      </c>
      <c r="AI112" s="41">
        <f t="shared" si="21"/>
        <v>-22.3</v>
      </c>
      <c r="AJ112" s="41">
        <f t="shared" si="21"/>
        <v>-24.7</v>
      </c>
      <c r="AM112" s="37">
        <f>AVERAGE(Y112:AA112)</f>
        <v>-24</v>
      </c>
      <c r="AN112" s="37">
        <f>AVERAGE(AB112:AD112)</f>
        <v>-23.3</v>
      </c>
      <c r="AO112" s="37">
        <f>AVERAGE(AE112:AG112)</f>
        <v>-17.733333333333334</v>
      </c>
      <c r="AP112" s="37">
        <f>AVERAGE(AH112:AJ112)</f>
        <v>-22.966666666666669</v>
      </c>
    </row>
    <row r="113" spans="1:26" x14ac:dyDescent="0.2">
      <c r="A113" s="98"/>
      <c r="B113" s="104"/>
      <c r="C113" s="104"/>
      <c r="D113" s="104"/>
      <c r="E113" s="104"/>
      <c r="F113" s="104"/>
      <c r="G113" s="104"/>
      <c r="H113" s="99"/>
      <c r="I113" s="99"/>
      <c r="J113" s="99"/>
      <c r="K113" s="99"/>
      <c r="L113" s="99"/>
      <c r="M113" s="99"/>
      <c r="N113" s="94"/>
      <c r="O113" s="94"/>
      <c r="P113" s="94"/>
      <c r="W113" s="27"/>
      <c r="X113" s="27"/>
      <c r="Y113" s="27"/>
      <c r="Z113" s="27"/>
    </row>
    <row r="114" spans="1:26" x14ac:dyDescent="0.2">
      <c r="A114" s="295" t="s">
        <v>38</v>
      </c>
      <c r="B114" s="295"/>
      <c r="C114" s="295"/>
      <c r="D114" s="295"/>
      <c r="E114" s="295"/>
      <c r="F114" s="295"/>
      <c r="G114" s="295"/>
      <c r="H114" s="295"/>
      <c r="I114" s="295"/>
      <c r="J114" s="295"/>
      <c r="K114" s="295"/>
      <c r="L114" s="295"/>
      <c r="M114" s="295"/>
      <c r="N114" s="94"/>
      <c r="O114" s="94"/>
      <c r="P114" s="94"/>
      <c r="W114" s="27"/>
      <c r="X114" s="27"/>
      <c r="Y114" s="27"/>
      <c r="Z114" s="27"/>
    </row>
    <row r="115" spans="1:26" x14ac:dyDescent="0.2">
      <c r="A115" s="40"/>
      <c r="B115" s="288" t="s">
        <v>119</v>
      </c>
      <c r="C115" s="288"/>
      <c r="D115" s="288"/>
      <c r="E115" s="289" t="s">
        <v>109</v>
      </c>
      <c r="F115" s="289"/>
      <c r="G115" s="289"/>
      <c r="H115" s="285" t="s">
        <v>129</v>
      </c>
      <c r="I115" s="286"/>
      <c r="J115" s="287"/>
      <c r="K115" s="298" t="s">
        <v>143</v>
      </c>
      <c r="L115" s="298"/>
      <c r="M115" s="298"/>
      <c r="N115" s="293" t="s">
        <v>170</v>
      </c>
      <c r="O115" s="293"/>
      <c r="P115" s="293"/>
      <c r="R115" s="37" t="s">
        <v>119</v>
      </c>
      <c r="S115" s="37" t="s">
        <v>109</v>
      </c>
      <c r="T115" s="116" t="s">
        <v>129</v>
      </c>
      <c r="U115" s="116" t="s">
        <v>143</v>
      </c>
      <c r="V115" s="54" t="s">
        <v>170</v>
      </c>
      <c r="W115" s="32"/>
      <c r="X115" s="32"/>
      <c r="Y115" s="32"/>
      <c r="Z115" s="32"/>
    </row>
    <row r="116" spans="1:26" x14ac:dyDescent="0.2">
      <c r="A116" s="40" t="s">
        <v>117</v>
      </c>
      <c r="B116" s="42">
        <v>75</v>
      </c>
      <c r="C116" s="42">
        <v>50</v>
      </c>
      <c r="D116" s="42">
        <v>75</v>
      </c>
      <c r="E116" s="42">
        <v>50</v>
      </c>
      <c r="F116" s="42">
        <v>50</v>
      </c>
      <c r="G116" s="42">
        <v>200</v>
      </c>
      <c r="H116" s="72">
        <v>125</v>
      </c>
      <c r="I116" s="72">
        <v>50</v>
      </c>
      <c r="J116" s="42">
        <v>25</v>
      </c>
      <c r="K116" s="42">
        <v>125</v>
      </c>
      <c r="L116" s="42">
        <v>50</v>
      </c>
      <c r="M116" s="42">
        <v>25</v>
      </c>
      <c r="N116" s="95">
        <v>75</v>
      </c>
      <c r="O116" s="95">
        <v>100</v>
      </c>
      <c r="P116" s="95">
        <v>175</v>
      </c>
      <c r="R116" s="37">
        <f>MEDIAN(E116:G116)</f>
        <v>50</v>
      </c>
      <c r="S116" s="37">
        <f>MEDIAN(H116:J116)</f>
        <v>50</v>
      </c>
      <c r="T116" s="116">
        <f>MEDIAN(K116:M116)</f>
        <v>50</v>
      </c>
      <c r="U116" s="116">
        <f>MEDIAN(N116:P116)</f>
        <v>100</v>
      </c>
      <c r="V116" s="116">
        <f>MEDIAN(N116:P116)</f>
        <v>100</v>
      </c>
      <c r="W116" s="90"/>
      <c r="X116" s="90"/>
      <c r="Y116" s="35"/>
      <c r="Z116" s="35"/>
    </row>
    <row r="117" spans="1:26" x14ac:dyDescent="0.2">
      <c r="A117" s="40" t="s">
        <v>8</v>
      </c>
      <c r="B117" s="42">
        <v>50</v>
      </c>
      <c r="C117" s="42">
        <v>25</v>
      </c>
      <c r="D117" s="42">
        <v>25</v>
      </c>
      <c r="E117" s="72">
        <v>50</v>
      </c>
      <c r="F117" s="42">
        <v>100</v>
      </c>
      <c r="G117" s="42">
        <v>25</v>
      </c>
      <c r="H117" s="42">
        <v>125</v>
      </c>
      <c r="I117" s="42">
        <v>0</v>
      </c>
      <c r="J117" s="42">
        <v>50</v>
      </c>
      <c r="K117" s="42">
        <v>50</v>
      </c>
      <c r="L117" s="42">
        <v>225</v>
      </c>
      <c r="M117" s="42">
        <v>25</v>
      </c>
      <c r="N117" s="94">
        <v>50</v>
      </c>
      <c r="O117" s="94">
        <v>150</v>
      </c>
      <c r="P117" s="94">
        <v>125</v>
      </c>
      <c r="R117" s="37">
        <f>MEDIAN(E117:G117)</f>
        <v>50</v>
      </c>
      <c r="S117" s="37">
        <f>MEDIAN(H117:J117)</f>
        <v>50</v>
      </c>
      <c r="T117" s="116">
        <f>MEDIAN(K117:M117)</f>
        <v>50</v>
      </c>
      <c r="U117" s="116">
        <f>MEDIAN(N117:P117)</f>
        <v>125</v>
      </c>
      <c r="V117" s="116">
        <f>MEDIAN(N117:P117)</f>
        <v>125</v>
      </c>
      <c r="W117" s="90"/>
      <c r="X117" s="90"/>
      <c r="Y117" s="35"/>
      <c r="Z117" s="35"/>
    </row>
    <row r="118" spans="1:26" x14ac:dyDescent="0.2">
      <c r="A118" s="102"/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94"/>
      <c r="O118" s="94"/>
      <c r="P118" s="94"/>
      <c r="R118" s="31"/>
      <c r="S118" s="31"/>
      <c r="W118" s="35"/>
      <c r="X118" s="35"/>
      <c r="Y118" s="65"/>
      <c r="Z118" s="35"/>
    </row>
    <row r="119" spans="1:26" x14ac:dyDescent="0.2">
      <c r="A119" s="98"/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4"/>
      <c r="O119" s="94"/>
      <c r="P119" s="94"/>
      <c r="R119" s="27"/>
      <c r="S119" s="27"/>
      <c r="T119" s="119"/>
      <c r="U119" s="119"/>
      <c r="W119" s="35"/>
      <c r="X119" s="35"/>
      <c r="Y119" s="35"/>
      <c r="Z119" s="35"/>
    </row>
    <row r="120" spans="1:26" x14ac:dyDescent="0.2">
      <c r="A120" s="295" t="s">
        <v>142</v>
      </c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  <c r="L120" s="295"/>
      <c r="M120" s="295"/>
      <c r="N120" s="94"/>
      <c r="O120" s="94"/>
      <c r="P120" s="94"/>
      <c r="R120" s="27"/>
      <c r="S120" s="27"/>
      <c r="T120" s="119"/>
      <c r="U120" s="119"/>
      <c r="W120" s="35"/>
      <c r="X120" s="35"/>
      <c r="Y120" s="35"/>
      <c r="Z120" s="35"/>
    </row>
    <row r="121" spans="1:26" x14ac:dyDescent="0.2">
      <c r="A121" s="40"/>
      <c r="B121" s="288" t="s">
        <v>119</v>
      </c>
      <c r="C121" s="288"/>
      <c r="D121" s="288"/>
      <c r="E121" s="289" t="s">
        <v>109</v>
      </c>
      <c r="F121" s="289"/>
      <c r="G121" s="289"/>
      <c r="H121" s="285" t="s">
        <v>129</v>
      </c>
      <c r="I121" s="286"/>
      <c r="J121" s="287"/>
      <c r="K121" s="298" t="s">
        <v>143</v>
      </c>
      <c r="L121" s="298"/>
      <c r="M121" s="298"/>
      <c r="N121" s="293" t="s">
        <v>170</v>
      </c>
      <c r="O121" s="293"/>
      <c r="P121" s="293"/>
      <c r="R121" s="37" t="s">
        <v>119</v>
      </c>
      <c r="S121" s="37" t="s">
        <v>109</v>
      </c>
      <c r="T121" s="116" t="s">
        <v>129</v>
      </c>
      <c r="U121" s="116" t="s">
        <v>143</v>
      </c>
      <c r="V121" s="54" t="s">
        <v>170</v>
      </c>
      <c r="W121" s="32"/>
      <c r="X121" s="32"/>
      <c r="Y121" s="32"/>
      <c r="Z121" s="32"/>
    </row>
    <row r="122" spans="1:26" x14ac:dyDescent="0.2">
      <c r="A122" s="40" t="s">
        <v>117</v>
      </c>
      <c r="B122" s="42">
        <v>93</v>
      </c>
      <c r="C122" s="42">
        <v>10</v>
      </c>
      <c r="D122" s="42">
        <v>381</v>
      </c>
      <c r="E122" s="42">
        <v>37</v>
      </c>
      <c r="F122" s="72">
        <v>117</v>
      </c>
      <c r="G122" s="42">
        <v>8</v>
      </c>
      <c r="H122" s="42">
        <v>357</v>
      </c>
      <c r="I122" s="42">
        <v>222</v>
      </c>
      <c r="J122" s="42">
        <v>395</v>
      </c>
      <c r="K122" s="42">
        <v>128</v>
      </c>
      <c r="L122" s="42">
        <v>132</v>
      </c>
      <c r="M122" s="42">
        <v>1</v>
      </c>
      <c r="N122" s="94"/>
      <c r="O122" s="94"/>
      <c r="P122" s="94"/>
      <c r="R122" s="37">
        <f>AVERAGE(B122:D122)</f>
        <v>161.33333333333334</v>
      </c>
      <c r="S122" s="37">
        <f>AVERAGE(E122:G122)</f>
        <v>54</v>
      </c>
      <c r="T122" s="116">
        <f>AVERAGE(H122:J122)</f>
        <v>324.66666666666669</v>
      </c>
      <c r="U122" s="116">
        <f>AVERAGE(K122:M122)</f>
        <v>87</v>
      </c>
      <c r="V122" s="116"/>
      <c r="W122" s="32"/>
      <c r="X122" s="32"/>
      <c r="Y122" s="32"/>
      <c r="Z122" s="32"/>
    </row>
    <row r="123" spans="1:26" x14ac:dyDescent="0.2">
      <c r="A123" s="40" t="s">
        <v>8</v>
      </c>
      <c r="B123" s="42">
        <v>446</v>
      </c>
      <c r="C123" s="42">
        <v>268</v>
      </c>
      <c r="D123" s="42">
        <v>127</v>
      </c>
      <c r="E123" s="42">
        <v>770</v>
      </c>
      <c r="F123" s="42">
        <v>565</v>
      </c>
      <c r="G123" s="42">
        <v>398</v>
      </c>
      <c r="H123" s="42">
        <v>814</v>
      </c>
      <c r="I123" s="42">
        <v>359</v>
      </c>
      <c r="J123" s="42">
        <v>271</v>
      </c>
      <c r="K123" s="42"/>
      <c r="L123" s="42">
        <v>1614</v>
      </c>
      <c r="M123" s="42">
        <v>296</v>
      </c>
      <c r="N123" s="96"/>
      <c r="O123" s="96"/>
      <c r="P123" s="96"/>
      <c r="R123" s="37">
        <f>AVERAGE(B123:D123)</f>
        <v>280.33333333333331</v>
      </c>
      <c r="S123" s="37">
        <f>AVERAGE(E123:G123)</f>
        <v>577.66666666666663</v>
      </c>
      <c r="T123" s="116">
        <f>AVERAGE(H123:J123)</f>
        <v>481.33333333333331</v>
      </c>
      <c r="U123" s="116">
        <f>AVERAGE(K123:M123)</f>
        <v>955</v>
      </c>
      <c r="V123" s="116"/>
      <c r="W123" s="27"/>
      <c r="X123" s="27"/>
      <c r="Y123" s="27"/>
      <c r="Z123" s="27"/>
    </row>
    <row r="124" spans="1:26" x14ac:dyDescent="0.2">
      <c r="A124" s="102"/>
      <c r="B124" s="101"/>
      <c r="C124" s="101"/>
      <c r="D124" s="101"/>
      <c r="E124" s="101"/>
      <c r="F124" s="101"/>
      <c r="G124" s="101"/>
      <c r="H124" s="101"/>
      <c r="I124" s="101"/>
      <c r="J124" s="100"/>
      <c r="K124" s="101"/>
      <c r="L124" s="101"/>
      <c r="M124" s="101"/>
      <c r="N124" s="96"/>
      <c r="O124" s="96"/>
      <c r="P124" s="96"/>
      <c r="R124" s="37"/>
      <c r="S124" s="37"/>
      <c r="T124" s="116"/>
      <c r="U124" s="116"/>
      <c r="V124" s="116"/>
      <c r="W124" s="27"/>
      <c r="X124" s="27"/>
      <c r="Y124" s="27"/>
      <c r="Z124" s="27"/>
    </row>
    <row r="125" spans="1:26" x14ac:dyDescent="0.2">
      <c r="A125" s="45"/>
      <c r="B125" s="43"/>
      <c r="C125" s="43"/>
      <c r="D125" s="43"/>
      <c r="E125" s="43"/>
      <c r="F125" s="43"/>
      <c r="G125" s="43"/>
      <c r="H125" s="40"/>
      <c r="I125" s="40"/>
      <c r="J125" s="40"/>
      <c r="K125" s="43"/>
      <c r="L125" s="43"/>
      <c r="M125" s="43"/>
      <c r="N125" s="94"/>
      <c r="O125" s="94"/>
      <c r="P125" s="94"/>
      <c r="Q125" s="32"/>
      <c r="R125" s="32"/>
      <c r="S125" s="32"/>
      <c r="T125" s="146"/>
      <c r="U125" s="146"/>
    </row>
    <row r="126" spans="1:26" x14ac:dyDescent="0.2">
      <c r="A126" s="302" t="s">
        <v>118</v>
      </c>
      <c r="B126" s="303"/>
      <c r="C126" s="303"/>
      <c r="D126" s="303"/>
      <c r="E126" s="303"/>
      <c r="F126" s="303"/>
      <c r="G126" s="303"/>
      <c r="H126" s="303"/>
      <c r="I126" s="303"/>
      <c r="J126" s="303"/>
      <c r="K126" s="303"/>
      <c r="L126" s="303"/>
      <c r="M126" s="304"/>
      <c r="N126" s="96"/>
      <c r="O126" s="96"/>
      <c r="P126" s="96"/>
      <c r="Q126" s="32"/>
      <c r="R126" s="90"/>
      <c r="S126" s="90"/>
      <c r="T126" s="35"/>
      <c r="U126" s="35"/>
    </row>
    <row r="127" spans="1:26" x14ac:dyDescent="0.2">
      <c r="A127" s="52"/>
      <c r="B127" s="296" t="s">
        <v>119</v>
      </c>
      <c r="C127" s="296"/>
      <c r="D127" s="296"/>
      <c r="E127" s="296" t="s">
        <v>109</v>
      </c>
      <c r="F127" s="296"/>
      <c r="G127" s="296"/>
      <c r="H127" s="285" t="s">
        <v>129</v>
      </c>
      <c r="I127" s="286"/>
      <c r="J127" s="287"/>
      <c r="K127" s="297" t="s">
        <v>143</v>
      </c>
      <c r="L127" s="297"/>
      <c r="M127" s="297"/>
      <c r="N127" s="293" t="s">
        <v>170</v>
      </c>
      <c r="O127" s="293"/>
      <c r="P127" s="293"/>
      <c r="Q127" s="32"/>
      <c r="R127" s="37" t="s">
        <v>119</v>
      </c>
      <c r="S127" s="37" t="s">
        <v>109</v>
      </c>
      <c r="T127" s="116" t="s">
        <v>129</v>
      </c>
      <c r="U127" s="116" t="s">
        <v>143</v>
      </c>
      <c r="V127" s="54" t="s">
        <v>170</v>
      </c>
    </row>
    <row r="128" spans="1:26" x14ac:dyDescent="0.2">
      <c r="A128" s="45" t="s">
        <v>8</v>
      </c>
      <c r="B128" s="41">
        <v>148</v>
      </c>
      <c r="C128" s="41">
        <v>305</v>
      </c>
      <c r="D128" s="43"/>
      <c r="E128" s="41">
        <v>48</v>
      </c>
      <c r="F128" s="41"/>
      <c r="G128" s="41">
        <v>274</v>
      </c>
      <c r="H128" s="41">
        <v>168</v>
      </c>
      <c r="I128" s="44">
        <v>349</v>
      </c>
      <c r="J128" s="41">
        <v>737</v>
      </c>
      <c r="K128" s="41">
        <v>179</v>
      </c>
      <c r="L128" s="41"/>
      <c r="M128" s="41">
        <v>181</v>
      </c>
      <c r="N128" s="96"/>
      <c r="O128" s="96"/>
      <c r="P128" s="96"/>
      <c r="Q128" s="32"/>
      <c r="R128" s="37">
        <f>AVERAGE(B128:D128)</f>
        <v>226.5</v>
      </c>
      <c r="S128" s="37">
        <f>AVERAGE(E128:G128)</f>
        <v>161</v>
      </c>
      <c r="T128" s="116">
        <f>AVERAGE(H128:J128)</f>
        <v>418</v>
      </c>
      <c r="U128" s="116">
        <f>AVERAGE(K128:M128)</f>
        <v>180</v>
      </c>
      <c r="V128" s="116"/>
    </row>
    <row r="129" spans="1:22" x14ac:dyDescent="0.2">
      <c r="B129" s="41"/>
      <c r="C129" s="41"/>
      <c r="D129" s="41"/>
      <c r="E129" s="41"/>
      <c r="F129" s="41"/>
      <c r="G129" s="41"/>
      <c r="H129" s="40"/>
      <c r="I129" s="40"/>
      <c r="J129" s="40"/>
      <c r="K129" s="41"/>
      <c r="L129" s="41"/>
      <c r="M129" s="41"/>
      <c r="N129" s="96"/>
      <c r="O129" s="96"/>
      <c r="P129" s="96"/>
      <c r="Q129" s="32"/>
      <c r="R129" s="37"/>
      <c r="S129" s="37"/>
      <c r="T129" s="116"/>
      <c r="U129" s="116"/>
      <c r="V129" s="116"/>
    </row>
    <row r="130" spans="1:22" x14ac:dyDescent="0.2">
      <c r="A130" s="45"/>
      <c r="B130" s="41"/>
      <c r="C130" s="41"/>
      <c r="D130" s="41"/>
      <c r="E130" s="41"/>
      <c r="F130" s="41"/>
      <c r="G130" s="41"/>
      <c r="H130" s="44"/>
      <c r="I130" s="44"/>
      <c r="J130" s="44"/>
      <c r="K130" s="41"/>
      <c r="L130" s="41"/>
      <c r="M130" s="41"/>
      <c r="N130" s="96"/>
      <c r="O130" s="96"/>
      <c r="P130" s="96"/>
      <c r="Q130" s="32"/>
      <c r="R130" s="37"/>
      <c r="S130" s="37"/>
      <c r="T130" s="116"/>
      <c r="U130" s="116"/>
      <c r="V130" s="116"/>
    </row>
    <row r="131" spans="1:22" x14ac:dyDescent="0.2">
      <c r="A131" s="27"/>
      <c r="B131" s="40"/>
      <c r="C131" s="40"/>
      <c r="D131" s="40"/>
      <c r="E131" s="40"/>
      <c r="F131" s="40"/>
      <c r="G131" s="40"/>
      <c r="H131" s="40"/>
      <c r="I131" s="40"/>
      <c r="J131" s="40"/>
      <c r="K131" s="43"/>
      <c r="L131" s="43"/>
      <c r="M131" s="43"/>
      <c r="N131" s="94"/>
      <c r="O131" s="94"/>
      <c r="P131" s="94"/>
      <c r="Q131" s="32"/>
      <c r="R131" s="32"/>
      <c r="S131" s="32"/>
      <c r="T131" s="146"/>
      <c r="U131" s="146"/>
    </row>
    <row r="132" spans="1:22" x14ac:dyDescent="0.2">
      <c r="A132" s="305" t="s">
        <v>174</v>
      </c>
      <c r="B132" s="305"/>
      <c r="C132" s="305"/>
      <c r="D132" s="305"/>
      <c r="E132" s="305"/>
      <c r="F132" s="305"/>
      <c r="G132" s="305"/>
      <c r="H132" s="305"/>
      <c r="I132" s="305"/>
      <c r="J132" s="305"/>
      <c r="K132" s="305"/>
      <c r="L132" s="305"/>
      <c r="M132" s="306"/>
      <c r="N132" s="94"/>
      <c r="O132" s="94"/>
      <c r="P132" s="94"/>
      <c r="Q132" s="32"/>
      <c r="R132" s="32"/>
      <c r="S132" s="32"/>
      <c r="T132" s="146"/>
      <c r="U132" s="146"/>
    </row>
    <row r="133" spans="1:22" x14ac:dyDescent="0.2">
      <c r="A133" s="71"/>
      <c r="B133" s="296" t="s">
        <v>119</v>
      </c>
      <c r="C133" s="296"/>
      <c r="D133" s="296"/>
      <c r="E133" s="296" t="s">
        <v>109</v>
      </c>
      <c r="F133" s="296"/>
      <c r="G133" s="296"/>
      <c r="H133" s="285" t="s">
        <v>129</v>
      </c>
      <c r="I133" s="286"/>
      <c r="J133" s="287"/>
      <c r="K133" s="297" t="s">
        <v>143</v>
      </c>
      <c r="L133" s="297"/>
      <c r="M133" s="297"/>
      <c r="N133" s="293" t="s">
        <v>170</v>
      </c>
      <c r="O133" s="293"/>
      <c r="P133" s="293"/>
      <c r="R133" s="37" t="s">
        <v>119</v>
      </c>
      <c r="S133" s="37" t="s">
        <v>109</v>
      </c>
      <c r="T133" s="116" t="s">
        <v>129</v>
      </c>
      <c r="U133" s="116" t="s">
        <v>143</v>
      </c>
      <c r="V133" s="54" t="s">
        <v>170</v>
      </c>
    </row>
    <row r="134" spans="1:22" x14ac:dyDescent="0.2">
      <c r="A134" s="45" t="s">
        <v>117</v>
      </c>
      <c r="B134" s="44">
        <f>B122/300</f>
        <v>0.31</v>
      </c>
      <c r="C134" s="44">
        <f t="shared" ref="C134:M134" si="22">C122/300</f>
        <v>3.3333333333333333E-2</v>
      </c>
      <c r="D134" s="44">
        <f t="shared" si="22"/>
        <v>1.27</v>
      </c>
      <c r="E134" s="44">
        <f t="shared" si="22"/>
        <v>0.12333333333333334</v>
      </c>
      <c r="F134" s="44">
        <f t="shared" si="22"/>
        <v>0.39</v>
      </c>
      <c r="G134" s="44">
        <f t="shared" si="22"/>
        <v>2.6666666666666668E-2</v>
      </c>
      <c r="H134" s="44">
        <f t="shared" si="22"/>
        <v>1.19</v>
      </c>
      <c r="I134" s="44">
        <f t="shared" si="22"/>
        <v>0.74</v>
      </c>
      <c r="J134" s="44">
        <f t="shared" si="22"/>
        <v>1.3166666666666667</v>
      </c>
      <c r="K134" s="44">
        <f t="shared" si="22"/>
        <v>0.42666666666666669</v>
      </c>
      <c r="L134" s="44">
        <f t="shared" si="22"/>
        <v>0.44</v>
      </c>
      <c r="M134" s="44">
        <f t="shared" si="22"/>
        <v>3.3333333333333335E-3</v>
      </c>
      <c r="N134" s="96"/>
      <c r="O134" s="96"/>
      <c r="P134" s="96"/>
      <c r="R134" s="37">
        <f>AVERAGE(B134:D134)</f>
        <v>0.5377777777777778</v>
      </c>
      <c r="S134" s="37">
        <f>AVERAGE(E134:G134)</f>
        <v>0.17999999999999997</v>
      </c>
      <c r="T134" s="116">
        <f>AVERAGE(H134:J134)</f>
        <v>1.0822222222222222</v>
      </c>
      <c r="U134" s="116">
        <f>AVERAGE(K134:M134)</f>
        <v>0.28999999999999998</v>
      </c>
      <c r="V134" s="116"/>
    </row>
    <row r="135" spans="1:22" x14ac:dyDescent="0.2">
      <c r="A135" s="45" t="s">
        <v>8</v>
      </c>
      <c r="B135" s="44">
        <f>B123/300</f>
        <v>1.4866666666666666</v>
      </c>
      <c r="C135" s="44">
        <f t="shared" ref="C135:M135" si="23">C123/300</f>
        <v>0.89333333333333331</v>
      </c>
      <c r="D135" s="44">
        <f t="shared" si="23"/>
        <v>0.42333333333333334</v>
      </c>
      <c r="E135" s="44">
        <f t="shared" si="23"/>
        <v>2.5666666666666669</v>
      </c>
      <c r="F135" s="44">
        <f t="shared" si="23"/>
        <v>1.8833333333333333</v>
      </c>
      <c r="G135" s="44">
        <f t="shared" si="23"/>
        <v>1.3266666666666667</v>
      </c>
      <c r="H135" s="44">
        <f t="shared" si="23"/>
        <v>2.7133333333333334</v>
      </c>
      <c r="I135" s="44">
        <f t="shared" si="23"/>
        <v>1.1966666666666668</v>
      </c>
      <c r="J135" s="44">
        <f t="shared" si="23"/>
        <v>0.90333333333333332</v>
      </c>
      <c r="K135" s="44"/>
      <c r="L135" s="44">
        <f t="shared" si="23"/>
        <v>5.38</v>
      </c>
      <c r="M135" s="44">
        <f t="shared" si="23"/>
        <v>0.98666666666666669</v>
      </c>
      <c r="N135" s="96"/>
      <c r="O135" s="96"/>
      <c r="P135" s="96"/>
      <c r="R135" s="37">
        <f>AVERAGE(B135:D135)</f>
        <v>0.93444444444444441</v>
      </c>
      <c r="S135" s="37">
        <f>AVERAGE(E135:G135)</f>
        <v>1.9255555555555557</v>
      </c>
      <c r="T135" s="116">
        <f>AVERAGE(H135:J135)</f>
        <v>1.6044444444444446</v>
      </c>
      <c r="U135" s="116">
        <f>AVERAGE(K135:M135)</f>
        <v>3.1833333333333331</v>
      </c>
      <c r="V135" s="116"/>
    </row>
    <row r="136" spans="1:22" x14ac:dyDescent="0.2">
      <c r="A136" s="71"/>
      <c r="B136" s="44"/>
      <c r="C136" s="44"/>
      <c r="D136" s="44"/>
      <c r="E136" s="44"/>
      <c r="F136" s="44"/>
      <c r="G136" s="44"/>
      <c r="H136" s="44"/>
      <c r="I136" s="44"/>
      <c r="J136" s="44"/>
      <c r="K136" s="41"/>
      <c r="L136" s="41"/>
      <c r="M136" s="41"/>
      <c r="N136" s="96"/>
      <c r="O136" s="96"/>
      <c r="P136" s="96"/>
      <c r="R136" s="37"/>
      <c r="S136" s="37"/>
      <c r="T136" s="116"/>
      <c r="U136" s="116"/>
      <c r="V136" s="116"/>
    </row>
    <row r="137" spans="1:22" x14ac:dyDescent="0.2">
      <c r="B137" s="40"/>
      <c r="C137" s="40"/>
      <c r="D137" s="40"/>
      <c r="E137" s="40"/>
      <c r="F137" s="40"/>
      <c r="G137" s="40"/>
      <c r="H137" s="40"/>
      <c r="I137" s="40"/>
      <c r="J137" s="40"/>
      <c r="K137" s="43"/>
      <c r="L137" s="43"/>
      <c r="M137" s="43"/>
      <c r="N137" s="94"/>
      <c r="O137" s="94"/>
      <c r="P137" s="94"/>
    </row>
    <row r="138" spans="1:22" x14ac:dyDescent="0.2">
      <c r="A138" s="32"/>
      <c r="B138" s="40"/>
      <c r="C138" s="40"/>
      <c r="D138" s="40"/>
      <c r="E138" s="40"/>
      <c r="F138" s="40"/>
      <c r="G138" s="40"/>
      <c r="H138" s="40"/>
      <c r="I138" s="40"/>
      <c r="J138" s="40"/>
      <c r="K138" s="43"/>
      <c r="L138" s="43"/>
      <c r="M138" s="43"/>
      <c r="N138" s="94"/>
      <c r="O138" s="94"/>
      <c r="P138" s="94"/>
    </row>
    <row r="139" spans="1:22" x14ac:dyDescent="0.2">
      <c r="A139" s="71"/>
      <c r="B139" s="296"/>
      <c r="C139" s="296"/>
      <c r="D139" s="296"/>
      <c r="E139" s="296"/>
      <c r="F139" s="296"/>
      <c r="G139" s="296"/>
      <c r="H139" s="300"/>
      <c r="I139" s="300"/>
      <c r="J139" s="300"/>
      <c r="K139" s="297"/>
      <c r="L139" s="297"/>
      <c r="M139" s="297"/>
      <c r="N139" s="96"/>
      <c r="O139" s="96"/>
      <c r="P139" s="96"/>
    </row>
    <row r="140" spans="1:22" x14ac:dyDescent="0.2">
      <c r="A140" s="45"/>
      <c r="B140" s="44"/>
      <c r="C140" s="44"/>
      <c r="D140" s="44"/>
      <c r="E140" s="44"/>
      <c r="F140" s="44"/>
      <c r="G140" s="44"/>
      <c r="H140" s="44"/>
      <c r="I140" s="44"/>
      <c r="J140" s="44"/>
      <c r="K140" s="41"/>
      <c r="L140" s="41"/>
      <c r="M140" s="41"/>
      <c r="N140" s="96"/>
      <c r="O140" s="96"/>
      <c r="P140" s="96"/>
    </row>
    <row r="141" spans="1:22" x14ac:dyDescent="0.2">
      <c r="A141" s="45"/>
      <c r="B141" s="44"/>
      <c r="C141" s="44"/>
      <c r="D141" s="44"/>
      <c r="E141" s="44"/>
      <c r="F141" s="44"/>
      <c r="G141" s="44"/>
      <c r="H141" s="44"/>
      <c r="I141" s="44"/>
      <c r="J141" s="44"/>
      <c r="K141" s="41"/>
      <c r="L141" s="41"/>
      <c r="M141" s="41"/>
      <c r="N141" s="96"/>
      <c r="O141" s="96"/>
      <c r="P141" s="96"/>
    </row>
    <row r="142" spans="1:22" x14ac:dyDescent="0.2">
      <c r="A142" s="71"/>
      <c r="B142" s="44"/>
      <c r="C142" s="44"/>
      <c r="D142" s="44"/>
      <c r="E142" s="44"/>
      <c r="F142" s="44"/>
      <c r="G142" s="44"/>
      <c r="H142" s="44"/>
      <c r="I142" s="44"/>
      <c r="J142" s="44"/>
      <c r="K142" s="41"/>
      <c r="L142" s="41"/>
      <c r="M142" s="41"/>
      <c r="N142" s="96"/>
      <c r="O142" s="96"/>
      <c r="P142" s="96"/>
    </row>
    <row r="143" spans="1:22" x14ac:dyDescent="0.2">
      <c r="K143" s="83"/>
      <c r="L143" s="83"/>
      <c r="M143" s="83"/>
    </row>
    <row r="144" spans="1:22" x14ac:dyDescent="0.2">
      <c r="K144" s="83"/>
      <c r="L144" s="83"/>
      <c r="M144" s="83"/>
    </row>
  </sheetData>
  <sortState ref="A56:AP73">
    <sortCondition ref="I56:I73"/>
  </sortState>
  <mergeCells count="57">
    <mergeCell ref="AM108:AP108"/>
    <mergeCell ref="A126:M126"/>
    <mergeCell ref="A132:M132"/>
    <mergeCell ref="Y109:AA109"/>
    <mergeCell ref="AB109:AD109"/>
    <mergeCell ref="AE109:AG109"/>
    <mergeCell ref="AH109:AJ109"/>
    <mergeCell ref="K139:M139"/>
    <mergeCell ref="K133:M133"/>
    <mergeCell ref="K91:M91"/>
    <mergeCell ref="A90:M90"/>
    <mergeCell ref="A96:M96"/>
    <mergeCell ref="A102:M102"/>
    <mergeCell ref="A108:M108"/>
    <mergeCell ref="B139:D139"/>
    <mergeCell ref="E139:G139"/>
    <mergeCell ref="H139:J139"/>
    <mergeCell ref="B133:D133"/>
    <mergeCell ref="E133:G133"/>
    <mergeCell ref="H133:J133"/>
    <mergeCell ref="E121:G121"/>
    <mergeCell ref="H121:J121"/>
    <mergeCell ref="B103:D103"/>
    <mergeCell ref="K97:M97"/>
    <mergeCell ref="A114:M114"/>
    <mergeCell ref="A120:M120"/>
    <mergeCell ref="B127:D127"/>
    <mergeCell ref="E127:G127"/>
    <mergeCell ref="H127:J127"/>
    <mergeCell ref="B115:D115"/>
    <mergeCell ref="E115:G115"/>
    <mergeCell ref="H115:J115"/>
    <mergeCell ref="B121:D121"/>
    <mergeCell ref="K127:M127"/>
    <mergeCell ref="K121:M121"/>
    <mergeCell ref="K115:M115"/>
    <mergeCell ref="K109:M109"/>
    <mergeCell ref="K103:M103"/>
    <mergeCell ref="E103:G103"/>
    <mergeCell ref="N91:P91"/>
    <mergeCell ref="N133:P133"/>
    <mergeCell ref="N127:P127"/>
    <mergeCell ref="N121:P121"/>
    <mergeCell ref="N115:P115"/>
    <mergeCell ref="N109:P109"/>
    <mergeCell ref="N103:P103"/>
    <mergeCell ref="N97:P97"/>
    <mergeCell ref="H103:J103"/>
    <mergeCell ref="B109:D109"/>
    <mergeCell ref="E109:G109"/>
    <mergeCell ref="H109:J109"/>
    <mergeCell ref="B91:D91"/>
    <mergeCell ref="E91:G91"/>
    <mergeCell ref="H91:J91"/>
    <mergeCell ref="B97:D97"/>
    <mergeCell ref="E97:G97"/>
    <mergeCell ref="H97:J97"/>
  </mergeCells>
  <conditionalFormatting sqref="B128:C128 Y118:Z118 H130:I130 H128:M128 N123:P123 N116:P116 T37:Z52 T56:Z73 U77:Z85">
    <cfRule type="containsText" dxfId="527" priority="292" operator="containsText" text="NaN">
      <formula>NOT(ISERROR(SEARCH("NaN",B37)))</formula>
    </cfRule>
  </conditionalFormatting>
  <conditionalFormatting sqref="N92:P94 N104:P106 N98:P100 P37:P52 P56:P73 P80:R85 P77:P85">
    <cfRule type="cellIs" dxfId="526" priority="290" operator="lessThan">
      <formula>-150</formula>
    </cfRule>
  </conditionalFormatting>
  <conditionalFormatting sqref="K130:M130">
    <cfRule type="containsText" dxfId="525" priority="288" operator="containsText" text="NaN">
      <formula>NOT(ISERROR(SEARCH("NaN",K130)))</formula>
    </cfRule>
  </conditionalFormatting>
  <conditionalFormatting sqref="H136:M136 B136:D136 B134:P135">
    <cfRule type="containsText" dxfId="524" priority="270" operator="containsText" text="NaN">
      <formula>NOT(ISERROR(SEARCH("NaN",B134)))</formula>
    </cfRule>
  </conditionalFormatting>
  <conditionalFormatting sqref="B129:C129">
    <cfRule type="containsText" dxfId="523" priority="268" operator="containsText" text="NaN">
      <formula>NOT(ISERROR(SEARCH("NaN",B129)))</formula>
    </cfRule>
  </conditionalFormatting>
  <conditionalFormatting sqref="E140:G142">
    <cfRule type="containsText" dxfId="522" priority="191" operator="containsText" text="NaN">
      <formula>NOT(ISERROR(SEARCH("NaN",E140)))</formula>
    </cfRule>
  </conditionalFormatting>
  <conditionalFormatting sqref="K129:L130">
    <cfRule type="containsText" dxfId="521" priority="235" operator="containsText" text="NaN">
      <formula>NOT(ISERROR(SEARCH("NaN",K129)))</formula>
    </cfRule>
  </conditionalFormatting>
  <conditionalFormatting sqref="B140:D142 H140:M142">
    <cfRule type="containsText" dxfId="520" priority="224" operator="containsText" text="NaN">
      <formula>NOT(ISERROR(SEARCH("NaN",B140)))</formula>
    </cfRule>
  </conditionalFormatting>
  <conditionalFormatting sqref="P1:R1">
    <cfRule type="cellIs" dxfId="519" priority="223" operator="lessThan">
      <formula>-150</formula>
    </cfRule>
  </conditionalFormatting>
  <conditionalFormatting sqref="R1 R80:R85">
    <cfRule type="cellIs" dxfId="518" priority="222" operator="greaterThan">
      <formula>45</formula>
    </cfRule>
  </conditionalFormatting>
  <conditionalFormatting sqref="Q1 Q80:Q85">
    <cfRule type="cellIs" dxfId="517" priority="221" operator="greaterThan">
      <formula>2000</formula>
    </cfRule>
  </conditionalFormatting>
  <conditionalFormatting sqref="S1">
    <cfRule type="cellIs" dxfId="516" priority="220" operator="equal">
      <formula>0</formula>
    </cfRule>
  </conditionalFormatting>
  <conditionalFormatting sqref="Q1 Q37:Q52 Q56:Q73">
    <cfRule type="cellIs" dxfId="515" priority="219" operator="greaterThan">
      <formula>1000</formula>
    </cfRule>
  </conditionalFormatting>
  <conditionalFormatting sqref="I1 I37:I52 I56:I73 F78:F85">
    <cfRule type="containsText" dxfId="514" priority="218" operator="containsText" text="GZ">
      <formula>NOT(ISERROR(SEARCH("GZ",F1)))</formula>
    </cfRule>
  </conditionalFormatting>
  <conditionalFormatting sqref="Q1">
    <cfRule type="cellIs" dxfId="513" priority="217" operator="greaterThan">
      <formula>1000</formula>
    </cfRule>
  </conditionalFormatting>
  <conditionalFormatting sqref="T1:Z1 AI1:AK1">
    <cfRule type="containsText" dxfId="512" priority="216" operator="containsText" text="NaN">
      <formula>NOT(ISERROR(SEARCH("NaN",T1)))</formula>
    </cfRule>
  </conditionalFormatting>
  <conditionalFormatting sqref="P1 P37:P52 P56:P73 P77:P85">
    <cfRule type="cellIs" dxfId="511" priority="215" operator="lessThan">
      <formula>-200</formula>
    </cfRule>
  </conditionalFormatting>
  <conditionalFormatting sqref="P1">
    <cfRule type="cellIs" dxfId="510" priority="214" operator="lessThan">
      <formula>-150</formula>
    </cfRule>
  </conditionalFormatting>
  <conditionalFormatting sqref="Y119:Z120">
    <cfRule type="containsText" dxfId="509" priority="202" operator="containsText" text="NaN">
      <formula>NOT(ISERROR(SEARCH("NaN",Y119)))</formula>
    </cfRule>
  </conditionalFormatting>
  <conditionalFormatting sqref="E128:G128">
    <cfRule type="containsText" dxfId="508" priority="195" operator="containsText" text="NaN">
      <formula>NOT(ISERROR(SEARCH("NaN",E128)))</formula>
    </cfRule>
  </conditionalFormatting>
  <conditionalFormatting sqref="E136:G136">
    <cfRule type="containsText" dxfId="507" priority="194" operator="containsText" text="NaN">
      <formula>NOT(ISERROR(SEARCH("NaN",E136)))</formula>
    </cfRule>
  </conditionalFormatting>
  <conditionalFormatting sqref="E129:F129">
    <cfRule type="containsText" dxfId="506" priority="192" operator="containsText" text="NaN">
      <formula>NOT(ISERROR(SEARCH("NaN",E129)))</formula>
    </cfRule>
  </conditionalFormatting>
  <conditionalFormatting sqref="D99:D100">
    <cfRule type="cellIs" dxfId="505" priority="84" operator="greaterThan">
      <formula>1000</formula>
    </cfRule>
  </conditionalFormatting>
  <conditionalFormatting sqref="N116:P117 N128:P128">
    <cfRule type="containsText" dxfId="504" priority="126" operator="containsText" text="NaN">
      <formula>NOT(ISERROR(SEARCH("NaN",N116)))</formula>
    </cfRule>
  </conditionalFormatting>
  <conditionalFormatting sqref="N130:P130 N124:P124">
    <cfRule type="containsText" dxfId="503" priority="125" operator="containsText" text="NaN">
      <formula>NOT(ISERROR(SEARCH("NaN",N124)))</formula>
    </cfRule>
  </conditionalFormatting>
  <conditionalFormatting sqref="N136:P136">
    <cfRule type="containsText" dxfId="502" priority="124" operator="containsText" text="NaN">
      <formula>NOT(ISERROR(SEARCH("NaN",N136)))</formula>
    </cfRule>
  </conditionalFormatting>
  <conditionalFormatting sqref="N129:O130 N123:O124">
    <cfRule type="containsText" dxfId="501" priority="123" operator="containsText" text="NaN">
      <formula>NOT(ISERROR(SEARCH("NaN",N123)))</formula>
    </cfRule>
  </conditionalFormatting>
  <conditionalFormatting sqref="N140:P142">
    <cfRule type="containsText" dxfId="500" priority="122" operator="containsText" text="NaN">
      <formula>NOT(ISERROR(SEARCH("NaN",N140)))</formula>
    </cfRule>
  </conditionalFormatting>
  <conditionalFormatting sqref="N92:P92">
    <cfRule type="cellIs" dxfId="499" priority="102" operator="lessThan">
      <formula>-200</formula>
    </cfRule>
  </conditionalFormatting>
  <conditionalFormatting sqref="N92:P92">
    <cfRule type="cellIs" dxfId="498" priority="101" operator="lessThan">
      <formula>-150</formula>
    </cfRule>
  </conditionalFormatting>
  <conditionalFormatting sqref="N104:P104">
    <cfRule type="cellIs" dxfId="497" priority="99" operator="greaterThan">
      <formula>45</formula>
    </cfRule>
  </conditionalFormatting>
  <conditionalFormatting sqref="N98:P98">
    <cfRule type="cellIs" dxfId="496" priority="98" operator="greaterThan">
      <formula>2000</formula>
    </cfRule>
  </conditionalFormatting>
  <conditionalFormatting sqref="N93:P93">
    <cfRule type="cellIs" dxfId="495" priority="97" operator="lessThan">
      <formula>-200</formula>
    </cfRule>
  </conditionalFormatting>
  <conditionalFormatting sqref="N105:P105">
    <cfRule type="cellIs" dxfId="494" priority="95" operator="greaterThan">
      <formula>45</formula>
    </cfRule>
  </conditionalFormatting>
  <conditionalFormatting sqref="N99:P99">
    <cfRule type="cellIs" dxfId="493" priority="94" operator="greaterThan">
      <formula>2000</formula>
    </cfRule>
  </conditionalFormatting>
  <conditionalFormatting sqref="N94:P94">
    <cfRule type="cellIs" dxfId="492" priority="93" operator="lessThan">
      <formula>-200</formula>
    </cfRule>
  </conditionalFormatting>
  <conditionalFormatting sqref="N106:P106">
    <cfRule type="cellIs" dxfId="491" priority="91" operator="greaterThan">
      <formula>45</formula>
    </cfRule>
  </conditionalFormatting>
  <conditionalFormatting sqref="N100:P100">
    <cfRule type="cellIs" dxfId="490" priority="90" operator="greaterThan">
      <formula>2000</formula>
    </cfRule>
  </conditionalFormatting>
  <conditionalFormatting sqref="B122:D123 B116:D117 H117:J117 H122:M123 K116:M117">
    <cfRule type="containsText" dxfId="489" priority="85" operator="containsText" text="NaN">
      <formula>NOT(ISERROR(SEARCH("NaN",B116)))</formula>
    </cfRule>
  </conditionalFormatting>
  <conditionalFormatting sqref="B122:D123 B116:D117 H124:I124 H123:M123 H116:M117">
    <cfRule type="containsText" dxfId="488" priority="83" operator="containsText" text="NaN">
      <formula>NOT(ISERROR(SEARCH("NaN",B116)))</formula>
    </cfRule>
  </conditionalFormatting>
  <conditionalFormatting sqref="K118:M118 K124:M124">
    <cfRule type="containsText" dxfId="487" priority="82" operator="containsText" text="NaN">
      <formula>NOT(ISERROR(SEARCH("NaN",K118)))</formula>
    </cfRule>
  </conditionalFormatting>
  <conditionalFormatting sqref="B118:D118">
    <cfRule type="containsText" dxfId="486" priority="81" operator="containsText" text="NaN">
      <formula>NOT(ISERROR(SEARCH("NaN",B118)))</formula>
    </cfRule>
  </conditionalFormatting>
  <conditionalFormatting sqref="H118:J118">
    <cfRule type="containsText" dxfId="485" priority="80" operator="containsText" text="NaN">
      <formula>NOT(ISERROR(SEARCH("NaN",H118)))</formula>
    </cfRule>
  </conditionalFormatting>
  <conditionalFormatting sqref="K123:L124">
    <cfRule type="containsText" dxfId="484" priority="79" operator="containsText" text="NaN">
      <formula>NOT(ISERROR(SEARCH("NaN",K123)))</formula>
    </cfRule>
  </conditionalFormatting>
  <conditionalFormatting sqref="K100:M100">
    <cfRule type="cellIs" dxfId="483" priority="78" operator="greaterThan">
      <formula>1000</formula>
    </cfRule>
  </conditionalFormatting>
  <conditionalFormatting sqref="K94:M94">
    <cfRule type="cellIs" dxfId="482" priority="77" operator="lessThan">
      <formula>-200</formula>
    </cfRule>
  </conditionalFormatting>
  <conditionalFormatting sqref="K94:M94">
    <cfRule type="cellIs" dxfId="481" priority="76" operator="lessThan">
      <formula>-150</formula>
    </cfRule>
  </conditionalFormatting>
  <conditionalFormatting sqref="B94:D94">
    <cfRule type="cellIs" dxfId="480" priority="75" operator="lessThan">
      <formula>-200</formula>
    </cfRule>
  </conditionalFormatting>
  <conditionalFormatting sqref="B94:D94">
    <cfRule type="cellIs" dxfId="479" priority="74" operator="lessThan">
      <formula>-150</formula>
    </cfRule>
  </conditionalFormatting>
  <conditionalFormatting sqref="E122:G123 E116:G117">
    <cfRule type="containsText" dxfId="478" priority="73" operator="containsText" text="NaN">
      <formula>NOT(ISERROR(SEARCH("NaN",E116)))</formula>
    </cfRule>
  </conditionalFormatting>
  <conditionalFormatting sqref="E118:G118">
    <cfRule type="containsText" dxfId="477" priority="72" operator="containsText" text="NaN">
      <formula>NOT(ISERROR(SEARCH("NaN",E118)))</formula>
    </cfRule>
  </conditionalFormatting>
  <conditionalFormatting sqref="E100:G100">
    <cfRule type="cellIs" dxfId="476" priority="71" operator="greaterThan">
      <formula>1000</formula>
    </cfRule>
  </conditionalFormatting>
  <conditionalFormatting sqref="E100:G100">
    <cfRule type="cellIs" dxfId="475" priority="70" operator="greaterThan">
      <formula>1000</formula>
    </cfRule>
  </conditionalFormatting>
  <conditionalFormatting sqref="E94:G94">
    <cfRule type="cellIs" dxfId="474" priority="69" operator="lessThan">
      <formula>-200</formula>
    </cfRule>
  </conditionalFormatting>
  <conditionalFormatting sqref="E94:G94">
    <cfRule type="cellIs" dxfId="473" priority="68" operator="lessThan">
      <formula>-150</formula>
    </cfRule>
  </conditionalFormatting>
  <conditionalFormatting sqref="H94:J94">
    <cfRule type="cellIs" dxfId="472" priority="67" operator="lessThan">
      <formula>-200</formula>
    </cfRule>
  </conditionalFormatting>
  <conditionalFormatting sqref="H94:J94">
    <cfRule type="cellIs" dxfId="471" priority="66" operator="lessThan">
      <formula>-150</formula>
    </cfRule>
  </conditionalFormatting>
  <conditionalFormatting sqref="H100:J100">
    <cfRule type="cellIs" dxfId="470" priority="65" operator="greaterThan">
      <formula>1000</formula>
    </cfRule>
  </conditionalFormatting>
  <conditionalFormatting sqref="B98:D98">
    <cfRule type="cellIs" dxfId="469" priority="64" operator="greaterThan">
      <formula>1000</formula>
    </cfRule>
  </conditionalFormatting>
  <conditionalFormatting sqref="B92:D92">
    <cfRule type="cellIs" dxfId="468" priority="63" operator="lessThan">
      <formula>-200</formula>
    </cfRule>
  </conditionalFormatting>
  <conditionalFormatting sqref="B92:D92">
    <cfRule type="cellIs" dxfId="467" priority="62" operator="lessThan">
      <formula>-150</formula>
    </cfRule>
  </conditionalFormatting>
  <conditionalFormatting sqref="B93:D93">
    <cfRule type="cellIs" dxfId="466" priority="61" operator="lessThan">
      <formula>-200</formula>
    </cfRule>
  </conditionalFormatting>
  <conditionalFormatting sqref="B93:D93">
    <cfRule type="cellIs" dxfId="465" priority="60" operator="lessThan">
      <formula>-150</formula>
    </cfRule>
  </conditionalFormatting>
  <conditionalFormatting sqref="B99:D99">
    <cfRule type="cellIs" dxfId="464" priority="59" operator="greaterThan">
      <formula>1000</formula>
    </cfRule>
  </conditionalFormatting>
  <conditionalFormatting sqref="E98:G98">
    <cfRule type="cellIs" dxfId="463" priority="58" operator="greaterThan">
      <formula>1000</formula>
    </cfRule>
  </conditionalFormatting>
  <conditionalFormatting sqref="E92:G92">
    <cfRule type="cellIs" dxfId="462" priority="57" operator="lessThan">
      <formula>-200</formula>
    </cfRule>
  </conditionalFormatting>
  <conditionalFormatting sqref="E92:G92">
    <cfRule type="cellIs" dxfId="461" priority="56" operator="lessThan">
      <formula>-150</formula>
    </cfRule>
  </conditionalFormatting>
  <conditionalFormatting sqref="E99:G99">
    <cfRule type="cellIs" dxfId="460" priority="55" operator="greaterThan">
      <formula>1000</formula>
    </cfRule>
  </conditionalFormatting>
  <conditionalFormatting sqref="E93:G93">
    <cfRule type="cellIs" dxfId="459" priority="54" operator="lessThan">
      <formula>-200</formula>
    </cfRule>
  </conditionalFormatting>
  <conditionalFormatting sqref="E93:G93">
    <cfRule type="cellIs" dxfId="458" priority="53" operator="lessThan">
      <formula>-150</formula>
    </cfRule>
  </conditionalFormatting>
  <conditionalFormatting sqref="H98:J98">
    <cfRule type="cellIs" dxfId="457" priority="52" operator="greaterThan">
      <formula>1000</formula>
    </cfRule>
  </conditionalFormatting>
  <conditionalFormatting sqref="H92:J92">
    <cfRule type="cellIs" dxfId="456" priority="51" operator="lessThan">
      <formula>-200</formula>
    </cfRule>
  </conditionalFormatting>
  <conditionalFormatting sqref="H92:J92">
    <cfRule type="cellIs" dxfId="455" priority="50" operator="lessThan">
      <formula>-150</formula>
    </cfRule>
  </conditionalFormatting>
  <conditionalFormatting sqref="H99:J99">
    <cfRule type="cellIs" dxfId="454" priority="49" operator="greaterThan">
      <formula>1000</formula>
    </cfRule>
  </conditionalFormatting>
  <conditionalFormatting sqref="H93:J93">
    <cfRule type="cellIs" dxfId="453" priority="48" operator="lessThan">
      <formula>-200</formula>
    </cfRule>
  </conditionalFormatting>
  <conditionalFormatting sqref="H93:J93">
    <cfRule type="cellIs" dxfId="452" priority="47" operator="lessThan">
      <formula>-150</formula>
    </cfRule>
  </conditionalFormatting>
  <conditionalFormatting sqref="K98:M98">
    <cfRule type="cellIs" dxfId="451" priority="46" operator="greaterThan">
      <formula>1000</formula>
    </cfRule>
  </conditionalFormatting>
  <conditionalFormatting sqref="K92:M92">
    <cfRule type="cellIs" dxfId="450" priority="45" operator="lessThan">
      <formula>-200</formula>
    </cfRule>
  </conditionalFormatting>
  <conditionalFormatting sqref="K92:M92">
    <cfRule type="cellIs" dxfId="449" priority="44" operator="lessThan">
      <formula>-150</formula>
    </cfRule>
  </conditionalFormatting>
  <conditionalFormatting sqref="K99:M99">
    <cfRule type="cellIs" dxfId="448" priority="43" operator="greaterThan">
      <formula>1000</formula>
    </cfRule>
  </conditionalFormatting>
  <conditionalFormatting sqref="K93:M93">
    <cfRule type="cellIs" dxfId="447" priority="42" operator="lessThan">
      <formula>-200</formula>
    </cfRule>
  </conditionalFormatting>
  <conditionalFormatting sqref="K93:M93">
    <cfRule type="cellIs" dxfId="446" priority="41" operator="lessThan">
      <formula>-150</formula>
    </cfRule>
  </conditionalFormatting>
  <conditionalFormatting sqref="Q2:Q7">
    <cfRule type="cellIs" dxfId="445" priority="40" operator="greaterThan">
      <formula>1000</formula>
    </cfRule>
  </conditionalFormatting>
  <conditionalFormatting sqref="I2:I7">
    <cfRule type="containsText" dxfId="444" priority="39" operator="containsText" text="GZ">
      <formula>NOT(ISERROR(SEARCH("GZ",I2)))</formula>
    </cfRule>
  </conditionalFormatting>
  <conditionalFormatting sqref="Q2:Q7">
    <cfRule type="cellIs" dxfId="443" priority="38" operator="greaterThan">
      <formula>1000</formula>
    </cfRule>
  </conditionalFormatting>
  <conditionalFormatting sqref="T2:Z7 AI2:AK7">
    <cfRule type="containsText" dxfId="442" priority="37" operator="containsText" text="NaN">
      <formula>NOT(ISERROR(SEARCH("NaN",T2)))</formula>
    </cfRule>
  </conditionalFormatting>
  <conditionalFormatting sqref="P2:P7">
    <cfRule type="cellIs" dxfId="441" priority="36" operator="lessThan">
      <formula>-200</formula>
    </cfRule>
  </conditionalFormatting>
  <conditionalFormatting sqref="P2:P7">
    <cfRule type="cellIs" dxfId="440" priority="35" operator="lessThan">
      <formula>-150</formula>
    </cfRule>
  </conditionalFormatting>
  <conditionalFormatting sqref="Q10:Q18">
    <cfRule type="cellIs" dxfId="439" priority="34" operator="greaterThan">
      <formula>1000</formula>
    </cfRule>
  </conditionalFormatting>
  <conditionalFormatting sqref="I10:I18">
    <cfRule type="containsText" dxfId="438" priority="33" operator="containsText" text="GZ">
      <formula>NOT(ISERROR(SEARCH("GZ",I10)))</formula>
    </cfRule>
  </conditionalFormatting>
  <conditionalFormatting sqref="Q10:Q18">
    <cfRule type="cellIs" dxfId="437" priority="32" operator="greaterThan">
      <formula>1000</formula>
    </cfRule>
  </conditionalFormatting>
  <conditionalFormatting sqref="T10:Z18 AI10:AK18">
    <cfRule type="containsText" dxfId="436" priority="31" operator="containsText" text="NaN">
      <formula>NOT(ISERROR(SEARCH("NaN",T10)))</formula>
    </cfRule>
  </conditionalFormatting>
  <conditionalFormatting sqref="P10:P18">
    <cfRule type="cellIs" dxfId="435" priority="30" operator="lessThan">
      <formula>-200</formula>
    </cfRule>
  </conditionalFormatting>
  <conditionalFormatting sqref="P10:P18">
    <cfRule type="cellIs" dxfId="434" priority="29" operator="lessThan">
      <formula>-150</formula>
    </cfRule>
  </conditionalFormatting>
  <conditionalFormatting sqref="Q21:Q33">
    <cfRule type="cellIs" dxfId="433" priority="28" operator="greaterThan">
      <formula>1000</formula>
    </cfRule>
  </conditionalFormatting>
  <conditionalFormatting sqref="I21:I33">
    <cfRule type="containsText" dxfId="432" priority="27" operator="containsText" text="GZ">
      <formula>NOT(ISERROR(SEARCH("GZ",I21)))</formula>
    </cfRule>
  </conditionalFormatting>
  <conditionalFormatting sqref="Q21:Q33">
    <cfRule type="cellIs" dxfId="431" priority="26" operator="greaterThan">
      <formula>1000</formula>
    </cfRule>
  </conditionalFormatting>
  <conditionalFormatting sqref="T21:Z33 AI21:AK33">
    <cfRule type="containsText" dxfId="430" priority="25" operator="containsText" text="NaN">
      <formula>NOT(ISERROR(SEARCH("NaN",T21)))</formula>
    </cfRule>
  </conditionalFormatting>
  <conditionalFormatting sqref="P21:P33">
    <cfRule type="cellIs" dxfId="429" priority="24" operator="lessThan">
      <formula>-200</formula>
    </cfRule>
  </conditionalFormatting>
  <conditionalFormatting sqref="P21:P33">
    <cfRule type="cellIs" dxfId="428" priority="23" operator="lessThan">
      <formula>-150</formula>
    </cfRule>
  </conditionalFormatting>
  <conditionalFormatting sqref="P77:R79">
    <cfRule type="cellIs" dxfId="427" priority="10" operator="lessThan">
      <formula>-150</formula>
    </cfRule>
  </conditionalFormatting>
  <conditionalFormatting sqref="R77:R79">
    <cfRule type="cellIs" dxfId="426" priority="9" operator="greaterThan">
      <formula>45</formula>
    </cfRule>
  </conditionalFormatting>
  <conditionalFormatting sqref="Q77:Q79">
    <cfRule type="cellIs" dxfId="425" priority="8" operator="greaterThan">
      <formula>2000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6" operator="containsText" text="NaN" id="{8D534706-44DF-104B-B780-35CA0668DD4F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E123:G123 E117:G117</xm:sqref>
        </x14:conditionalFormatting>
        <x14:conditionalFormatting xmlns:xm="http://schemas.microsoft.com/office/excel/2006/main">
          <x14:cfRule type="containsText" priority="87" operator="containsText" text="NaN" id="{2FC2C6EC-C854-7C4D-B5B4-50E374E5E808}">
            <xm:f>NOT(ISERROR(SEARCH("NaN",'16h'!I79)))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E122:F122 E116:F116</xm:sqref>
        </x14:conditionalFormatting>
        <x14:conditionalFormatting xmlns:xm="http://schemas.microsoft.com/office/excel/2006/main">
          <x14:cfRule type="containsText" priority="88" operator="containsText" text="NaN" id="{6C05D67B-D25F-FC41-83C6-0ADEFBFEC05B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G122</xm:sqref>
        </x14:conditionalFormatting>
        <x14:conditionalFormatting xmlns:xm="http://schemas.microsoft.com/office/excel/2006/main">
          <x14:cfRule type="containsText" priority="89" operator="containsText" text="NaN" id="{9B8C8195-7E97-F147-98F4-90E4010D7D2A}">
            <xm:f>NOT(ISERROR(SEARCH("NaN",'16h'!J80)))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G116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1F1A9-058E-CA4D-8E07-8BFC433FDA11}">
  <dimension ref="A1:BH100"/>
  <sheetViews>
    <sheetView workbookViewId="0">
      <selection activeCell="X1" sqref="X1"/>
    </sheetView>
  </sheetViews>
  <sheetFormatPr baseColWidth="10" defaultRowHeight="16" x14ac:dyDescent="0.2"/>
  <cols>
    <col min="4" max="4" width="14.33203125" customWidth="1"/>
    <col min="24" max="24" width="9.6640625" customWidth="1"/>
    <col min="25" max="25" width="10" customWidth="1"/>
  </cols>
  <sheetData>
    <row r="1" spans="1:60" s="83" customFormat="1" ht="35" customHeight="1" x14ac:dyDescent="0.2">
      <c r="A1" s="76" t="s">
        <v>19</v>
      </c>
      <c r="B1" s="76" t="s">
        <v>20</v>
      </c>
      <c r="C1" s="77" t="s">
        <v>21</v>
      </c>
      <c r="D1" s="77" t="s">
        <v>22</v>
      </c>
      <c r="E1" s="77" t="s">
        <v>23</v>
      </c>
      <c r="F1" s="78" t="s">
        <v>24</v>
      </c>
      <c r="G1" s="77" t="s">
        <v>25</v>
      </c>
      <c r="H1" s="79" t="s">
        <v>26</v>
      </c>
      <c r="I1" s="77" t="s">
        <v>27</v>
      </c>
      <c r="J1" s="77" t="s">
        <v>28</v>
      </c>
      <c r="K1" s="77" t="s">
        <v>29</v>
      </c>
      <c r="L1" s="77" t="s">
        <v>30</v>
      </c>
      <c r="M1" s="77" t="s">
        <v>31</v>
      </c>
      <c r="N1" s="77" t="s">
        <v>32</v>
      </c>
      <c r="O1" s="77" t="s">
        <v>33</v>
      </c>
      <c r="P1" s="77" t="s">
        <v>34</v>
      </c>
      <c r="Q1" s="77" t="s">
        <v>35</v>
      </c>
      <c r="R1" s="77" t="s">
        <v>36</v>
      </c>
      <c r="S1" s="77" t="s">
        <v>37</v>
      </c>
      <c r="T1" s="74" t="s">
        <v>38</v>
      </c>
      <c r="U1" s="80" t="s">
        <v>39</v>
      </c>
      <c r="V1" s="81" t="s">
        <v>40</v>
      </c>
      <c r="W1" s="81" t="s">
        <v>41</v>
      </c>
      <c r="X1" s="82" t="s">
        <v>206</v>
      </c>
      <c r="Y1" s="82" t="s">
        <v>205</v>
      </c>
      <c r="Z1" s="8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</row>
    <row r="2" spans="1:60" s="27" customFormat="1" x14ac:dyDescent="0.2">
      <c r="A2" s="11">
        <v>135</v>
      </c>
      <c r="B2" s="8" t="s">
        <v>147</v>
      </c>
      <c r="C2" s="8" t="s">
        <v>148</v>
      </c>
      <c r="D2" s="8" t="s">
        <v>154</v>
      </c>
      <c r="E2" s="60" t="s">
        <v>112</v>
      </c>
      <c r="F2" s="8">
        <v>15</v>
      </c>
      <c r="G2" s="7">
        <v>8</v>
      </c>
      <c r="H2" s="7"/>
      <c r="I2" s="8" t="s">
        <v>85</v>
      </c>
      <c r="J2" s="7" t="s">
        <v>83</v>
      </c>
      <c r="K2" s="35">
        <v>-55.9</v>
      </c>
      <c r="L2" s="7"/>
      <c r="M2" s="7"/>
      <c r="N2" s="8">
        <v>16</v>
      </c>
      <c r="O2" s="9">
        <v>17</v>
      </c>
      <c r="P2" s="7">
        <v>-25.522200000000002</v>
      </c>
      <c r="Q2" s="7">
        <v>404.80509999999998</v>
      </c>
      <c r="R2" s="7">
        <v>14.558199999999999</v>
      </c>
      <c r="S2" s="8">
        <v>1</v>
      </c>
      <c r="T2" s="10">
        <v>75</v>
      </c>
      <c r="U2" s="12">
        <v>246</v>
      </c>
      <c r="V2" s="10"/>
      <c r="W2" s="10"/>
      <c r="X2" s="7"/>
      <c r="Y2" s="7">
        <f t="shared" ref="Y2:Y5" si="0">U2/300</f>
        <v>0.82</v>
      </c>
      <c r="Z2" s="7"/>
      <c r="AA2" s="7"/>
      <c r="AB2" s="7"/>
      <c r="AC2" s="9"/>
      <c r="AD2" s="125"/>
    </row>
    <row r="3" spans="1:60" s="27" customFormat="1" x14ac:dyDescent="0.2">
      <c r="A3" s="11">
        <v>136</v>
      </c>
      <c r="B3" s="8" t="s">
        <v>147</v>
      </c>
      <c r="C3" s="8" t="s">
        <v>148</v>
      </c>
      <c r="D3" s="8" t="s">
        <v>154</v>
      </c>
      <c r="E3" s="60" t="s">
        <v>112</v>
      </c>
      <c r="F3" s="8">
        <v>15</v>
      </c>
      <c r="G3" s="7">
        <v>9</v>
      </c>
      <c r="H3" s="7"/>
      <c r="I3" s="8" t="s">
        <v>85</v>
      </c>
      <c r="J3" s="7" t="s">
        <v>83</v>
      </c>
      <c r="K3" s="35">
        <v>-50</v>
      </c>
      <c r="L3" s="7"/>
      <c r="M3" s="7"/>
      <c r="N3" s="8">
        <v>18</v>
      </c>
      <c r="O3" s="9">
        <v>19</v>
      </c>
      <c r="P3" s="7">
        <v>-69.337900000000005</v>
      </c>
      <c r="Q3" s="7">
        <v>285.52199999999999</v>
      </c>
      <c r="R3" s="7">
        <v>38.1509</v>
      </c>
      <c r="S3" s="8">
        <v>1</v>
      </c>
      <c r="T3" s="10">
        <v>50</v>
      </c>
      <c r="U3" s="12">
        <v>72</v>
      </c>
      <c r="V3" s="10"/>
      <c r="W3" s="10"/>
      <c r="X3" s="7"/>
      <c r="Y3" s="7">
        <f t="shared" si="0"/>
        <v>0.24</v>
      </c>
      <c r="Z3" s="7"/>
      <c r="AA3" s="7"/>
      <c r="AB3" s="7"/>
      <c r="AC3" s="9"/>
      <c r="AD3" s="125"/>
    </row>
    <row r="4" spans="1:60" s="27" customFormat="1" x14ac:dyDescent="0.2">
      <c r="A4" s="11">
        <v>137</v>
      </c>
      <c r="B4" s="8" t="s">
        <v>147</v>
      </c>
      <c r="C4" s="8" t="s">
        <v>148</v>
      </c>
      <c r="D4" s="8" t="s">
        <v>154</v>
      </c>
      <c r="E4" s="60" t="s">
        <v>112</v>
      </c>
      <c r="F4" s="8">
        <v>15</v>
      </c>
      <c r="G4" s="7">
        <v>10</v>
      </c>
      <c r="H4" s="7"/>
      <c r="I4" s="8" t="s">
        <v>85</v>
      </c>
      <c r="J4" s="7" t="s">
        <v>83</v>
      </c>
      <c r="K4" s="35">
        <v>-38.9</v>
      </c>
      <c r="L4" s="7"/>
      <c r="M4" s="7"/>
      <c r="N4" s="8">
        <v>21</v>
      </c>
      <c r="O4" s="9">
        <v>22</v>
      </c>
      <c r="P4" s="7">
        <v>-117.85720000000001</v>
      </c>
      <c r="Q4" s="7">
        <v>101.6785</v>
      </c>
      <c r="R4" s="7">
        <v>32.368499999999997</v>
      </c>
      <c r="S4" s="8">
        <v>1</v>
      </c>
      <c r="T4" s="10">
        <v>25</v>
      </c>
      <c r="U4" s="12">
        <v>96</v>
      </c>
      <c r="V4" s="10"/>
      <c r="W4" s="10"/>
      <c r="X4" s="7"/>
      <c r="Y4" s="7">
        <f t="shared" si="0"/>
        <v>0.32</v>
      </c>
      <c r="Z4" s="7"/>
      <c r="AA4" s="7"/>
      <c r="AB4" s="7"/>
      <c r="AC4" s="9"/>
      <c r="AD4" s="125"/>
    </row>
    <row r="5" spans="1:60" s="29" customFormat="1" ht="17" thickBot="1" x14ac:dyDescent="0.25">
      <c r="A5" s="13">
        <v>138</v>
      </c>
      <c r="B5" s="15" t="s">
        <v>147</v>
      </c>
      <c r="C5" s="15" t="s">
        <v>148</v>
      </c>
      <c r="D5" s="15" t="s">
        <v>154</v>
      </c>
      <c r="E5" s="63" t="s">
        <v>112</v>
      </c>
      <c r="F5" s="14"/>
      <c r="G5" s="14">
        <v>11</v>
      </c>
      <c r="H5" s="14"/>
      <c r="I5" s="15" t="s">
        <v>85</v>
      </c>
      <c r="J5" s="14" t="s">
        <v>83</v>
      </c>
      <c r="K5" s="64">
        <v>-52.4</v>
      </c>
      <c r="L5" s="14"/>
      <c r="M5" s="14"/>
      <c r="N5" s="15">
        <v>24</v>
      </c>
      <c r="O5" s="73">
        <v>25</v>
      </c>
      <c r="P5" s="14">
        <v>-82.690399999999997</v>
      </c>
      <c r="Q5" s="14">
        <v>283.0659</v>
      </c>
      <c r="R5" s="14">
        <v>26.3842</v>
      </c>
      <c r="S5" s="15">
        <v>1</v>
      </c>
      <c r="T5" s="16">
        <v>75</v>
      </c>
      <c r="U5" s="28">
        <v>188</v>
      </c>
      <c r="V5" s="16"/>
      <c r="W5" s="10"/>
      <c r="X5" s="7"/>
      <c r="Y5" s="7">
        <f t="shared" si="0"/>
        <v>0.62666666666666671</v>
      </c>
      <c r="Z5" s="7"/>
      <c r="AA5" s="14"/>
      <c r="AB5" s="14"/>
      <c r="AC5" s="73"/>
      <c r="AD5" s="127"/>
    </row>
    <row r="6" spans="1:60" s="27" customFormat="1" x14ac:dyDescent="0.2">
      <c r="A6" s="11">
        <v>121</v>
      </c>
      <c r="B6" s="8" t="s">
        <v>147</v>
      </c>
      <c r="C6" s="8" t="s">
        <v>148</v>
      </c>
      <c r="D6" s="8" t="s">
        <v>152</v>
      </c>
      <c r="E6" s="60" t="s">
        <v>112</v>
      </c>
      <c r="F6" s="8">
        <v>14</v>
      </c>
      <c r="G6" s="7" t="s">
        <v>136</v>
      </c>
      <c r="H6" s="7">
        <v>5</v>
      </c>
      <c r="I6" s="8" t="s">
        <v>86</v>
      </c>
      <c r="J6" s="7" t="s">
        <v>83</v>
      </c>
      <c r="K6" s="35">
        <v>-44.6</v>
      </c>
      <c r="L6" s="7"/>
      <c r="M6" s="7"/>
      <c r="N6" s="8">
        <v>22</v>
      </c>
      <c r="O6" s="9">
        <v>23</v>
      </c>
      <c r="P6" s="7">
        <v>-120.5658</v>
      </c>
      <c r="Q6" s="7">
        <v>329.13010000000003</v>
      </c>
      <c r="R6" s="7">
        <v>18.020900000000001</v>
      </c>
      <c r="S6" s="8">
        <v>1</v>
      </c>
      <c r="T6" s="10">
        <v>25</v>
      </c>
      <c r="U6" s="12"/>
      <c r="V6" s="10"/>
      <c r="W6" s="10"/>
      <c r="X6" s="7"/>
      <c r="Y6" s="7"/>
      <c r="Z6" s="7"/>
      <c r="AA6" s="7"/>
      <c r="AB6" s="7"/>
      <c r="AC6" s="9"/>
      <c r="AD6" s="125"/>
    </row>
    <row r="7" spans="1:60" s="27" customFormat="1" x14ac:dyDescent="0.2">
      <c r="A7" s="11">
        <v>123</v>
      </c>
      <c r="B7" s="8" t="s">
        <v>147</v>
      </c>
      <c r="C7" s="8" t="s">
        <v>148</v>
      </c>
      <c r="D7" s="8" t="s">
        <v>152</v>
      </c>
      <c r="E7" s="60" t="s">
        <v>112</v>
      </c>
      <c r="F7" s="8">
        <v>14</v>
      </c>
      <c r="G7" s="7" t="s">
        <v>138</v>
      </c>
      <c r="H7" s="7">
        <v>5</v>
      </c>
      <c r="I7" s="8" t="s">
        <v>86</v>
      </c>
      <c r="J7" s="7" t="s">
        <v>83</v>
      </c>
      <c r="K7" s="35">
        <v>-49.4</v>
      </c>
      <c r="L7" s="7"/>
      <c r="M7" s="7"/>
      <c r="N7" s="8">
        <v>26</v>
      </c>
      <c r="O7" s="9">
        <v>27</v>
      </c>
      <c r="P7" s="7">
        <v>-46.738399999999999</v>
      </c>
      <c r="Q7" s="7">
        <v>548.92319999999995</v>
      </c>
      <c r="R7" s="7">
        <v>30.691500000000001</v>
      </c>
      <c r="S7" s="8">
        <v>0</v>
      </c>
      <c r="T7" s="10">
        <v>50</v>
      </c>
      <c r="U7" s="12">
        <v>7</v>
      </c>
      <c r="V7" s="10"/>
      <c r="W7" s="10"/>
      <c r="X7" s="7"/>
      <c r="Y7" s="7">
        <f t="shared" ref="Y7:Y11" si="1">U7/300</f>
        <v>2.3333333333333334E-2</v>
      </c>
      <c r="Z7" s="7"/>
      <c r="AA7" s="7"/>
      <c r="AB7" s="7"/>
      <c r="AC7" s="9"/>
      <c r="AD7" s="125"/>
    </row>
    <row r="8" spans="1:60" s="27" customFormat="1" x14ac:dyDescent="0.2">
      <c r="A8" s="11">
        <v>124</v>
      </c>
      <c r="B8" s="8" t="s">
        <v>147</v>
      </c>
      <c r="C8" s="8" t="s">
        <v>148</v>
      </c>
      <c r="D8" s="8" t="s">
        <v>152</v>
      </c>
      <c r="E8" s="60" t="s">
        <v>112</v>
      </c>
      <c r="F8" s="8">
        <v>14</v>
      </c>
      <c r="G8" s="7" t="s">
        <v>139</v>
      </c>
      <c r="H8" s="7">
        <v>5</v>
      </c>
      <c r="I8" s="8" t="s">
        <v>86</v>
      </c>
      <c r="J8" s="7" t="s">
        <v>83</v>
      </c>
      <c r="K8" s="35">
        <v>-55.8</v>
      </c>
      <c r="L8" s="7"/>
      <c r="M8" s="7"/>
      <c r="N8" s="8">
        <v>28</v>
      </c>
      <c r="O8" s="9">
        <v>29</v>
      </c>
      <c r="P8" s="7">
        <v>-126.32940000000001</v>
      </c>
      <c r="Q8" s="7">
        <v>247.0385</v>
      </c>
      <c r="R8" s="7">
        <v>13.2941</v>
      </c>
      <c r="S8" s="8">
        <v>1</v>
      </c>
      <c r="T8" s="10">
        <v>0</v>
      </c>
      <c r="U8" s="12">
        <v>787</v>
      </c>
      <c r="V8" s="10"/>
      <c r="W8" s="10"/>
      <c r="X8" s="7"/>
      <c r="Y8" s="7">
        <f t="shared" si="1"/>
        <v>2.6233333333333335</v>
      </c>
      <c r="Z8" s="7"/>
      <c r="AA8" s="7"/>
      <c r="AB8" s="7"/>
      <c r="AC8" s="9"/>
      <c r="AD8" s="125"/>
    </row>
    <row r="9" spans="1:60" s="27" customFormat="1" x14ac:dyDescent="0.2">
      <c r="A9" s="11">
        <v>125</v>
      </c>
      <c r="B9" s="8" t="s">
        <v>147</v>
      </c>
      <c r="C9" s="8" t="s">
        <v>148</v>
      </c>
      <c r="D9" s="8" t="s">
        <v>152</v>
      </c>
      <c r="E9" s="60" t="s">
        <v>112</v>
      </c>
      <c r="F9" s="8">
        <v>14</v>
      </c>
      <c r="G9" s="7" t="s">
        <v>140</v>
      </c>
      <c r="H9" s="7">
        <v>5</v>
      </c>
      <c r="I9" s="8" t="s">
        <v>86</v>
      </c>
      <c r="J9" s="7" t="s">
        <v>83</v>
      </c>
      <c r="K9" s="35">
        <v>-45.5</v>
      </c>
      <c r="L9" s="7"/>
      <c r="M9" s="7"/>
      <c r="N9" s="8">
        <v>30</v>
      </c>
      <c r="O9" s="9">
        <v>31</v>
      </c>
      <c r="P9" s="7">
        <v>-139.1448</v>
      </c>
      <c r="Q9" s="7">
        <v>230.0822</v>
      </c>
      <c r="R9" s="7">
        <v>38.213200000000001</v>
      </c>
      <c r="S9" s="8">
        <v>1</v>
      </c>
      <c r="T9" s="10">
        <v>50</v>
      </c>
      <c r="U9" s="12">
        <v>215</v>
      </c>
      <c r="V9" s="10"/>
      <c r="W9" s="10"/>
      <c r="X9" s="7"/>
      <c r="Y9" s="7">
        <f t="shared" si="1"/>
        <v>0.71666666666666667</v>
      </c>
      <c r="Z9" s="7"/>
      <c r="AA9" s="7"/>
      <c r="AB9" s="7"/>
      <c r="AC9" s="9"/>
      <c r="AD9" s="125"/>
    </row>
    <row r="10" spans="1:60" s="27" customFormat="1" x14ac:dyDescent="0.2">
      <c r="A10" s="11">
        <v>126</v>
      </c>
      <c r="B10" s="8" t="s">
        <v>147</v>
      </c>
      <c r="C10" s="8" t="s">
        <v>148</v>
      </c>
      <c r="D10" s="8" t="s">
        <v>152</v>
      </c>
      <c r="E10" s="60" t="s">
        <v>112</v>
      </c>
      <c r="F10" s="8">
        <v>14</v>
      </c>
      <c r="G10" s="7" t="s">
        <v>153</v>
      </c>
      <c r="H10" s="7">
        <v>5</v>
      </c>
      <c r="I10" s="8" t="s">
        <v>86</v>
      </c>
      <c r="J10" s="7" t="s">
        <v>83</v>
      </c>
      <c r="K10" s="35">
        <v>-48.3</v>
      </c>
      <c r="L10" s="7"/>
      <c r="M10" s="7"/>
      <c r="N10" s="8">
        <v>32</v>
      </c>
      <c r="O10" s="9">
        <v>33</v>
      </c>
      <c r="P10" s="7">
        <v>-55.454300000000003</v>
      </c>
      <c r="Q10" s="7">
        <v>507.61130000000003</v>
      </c>
      <c r="R10" s="7">
        <v>33.457599999999999</v>
      </c>
      <c r="S10" s="8">
        <v>1</v>
      </c>
      <c r="T10" s="10">
        <v>25</v>
      </c>
      <c r="U10" s="12"/>
      <c r="V10" s="10"/>
      <c r="W10" s="10"/>
      <c r="X10" s="7"/>
      <c r="Y10" s="7"/>
      <c r="Z10" s="7"/>
      <c r="AA10" s="7"/>
      <c r="AB10" s="7"/>
      <c r="AC10" s="9"/>
      <c r="AD10" s="125"/>
    </row>
    <row r="11" spans="1:60" s="27" customFormat="1" ht="17" thickBot="1" x14ac:dyDescent="0.25">
      <c r="A11" s="11">
        <v>127</v>
      </c>
      <c r="B11" s="8" t="s">
        <v>147</v>
      </c>
      <c r="C11" s="8" t="s">
        <v>148</v>
      </c>
      <c r="D11" s="8" t="s">
        <v>152</v>
      </c>
      <c r="E11" s="60" t="s">
        <v>112</v>
      </c>
      <c r="F11" s="8">
        <v>14</v>
      </c>
      <c r="G11" s="7" t="s">
        <v>141</v>
      </c>
      <c r="H11" s="7">
        <v>5</v>
      </c>
      <c r="I11" s="8" t="s">
        <v>86</v>
      </c>
      <c r="J11" s="7" t="s">
        <v>83</v>
      </c>
      <c r="K11" s="35">
        <v>-49.4</v>
      </c>
      <c r="L11" s="7"/>
      <c r="M11" s="7"/>
      <c r="N11" s="8">
        <v>34</v>
      </c>
      <c r="O11" s="9">
        <v>35</v>
      </c>
      <c r="P11" s="7">
        <v>-89.908900000000003</v>
      </c>
      <c r="Q11" s="7">
        <v>349.27460000000002</v>
      </c>
      <c r="R11" s="7">
        <v>16.986899999999999</v>
      </c>
      <c r="S11" s="7">
        <v>1</v>
      </c>
      <c r="T11" s="10">
        <v>75</v>
      </c>
      <c r="U11" s="12">
        <v>47</v>
      </c>
      <c r="V11" s="10"/>
      <c r="W11" s="10"/>
      <c r="X11" s="7"/>
      <c r="Y11" s="7">
        <f t="shared" si="1"/>
        <v>0.15666666666666668</v>
      </c>
      <c r="Z11" s="7"/>
      <c r="AA11" s="7"/>
      <c r="AB11" s="7"/>
      <c r="AC11" s="7"/>
      <c r="AD11" s="125"/>
    </row>
    <row r="12" spans="1:60" s="134" customFormat="1" x14ac:dyDescent="0.2">
      <c r="A12" s="188" t="s">
        <v>0</v>
      </c>
      <c r="B12" s="189"/>
      <c r="C12" s="189"/>
      <c r="D12" s="189"/>
      <c r="E12" s="189"/>
      <c r="F12" s="189"/>
      <c r="G12" s="190"/>
      <c r="H12" s="190"/>
      <c r="I12" s="189"/>
      <c r="J12" s="134" t="s">
        <v>186</v>
      </c>
      <c r="K12" s="134">
        <f>AVERAGE(K2:K5)</f>
        <v>-49.300000000000004</v>
      </c>
      <c r="O12" s="134" t="s">
        <v>186</v>
      </c>
      <c r="P12" s="134">
        <f t="shared" ref="P12:R12" si="2">AVERAGE(P2:P5)</f>
        <v>-73.851925000000008</v>
      </c>
      <c r="Q12" s="134">
        <f t="shared" si="2"/>
        <v>268.767875</v>
      </c>
      <c r="R12" s="134">
        <f t="shared" si="2"/>
        <v>27.865449999999996</v>
      </c>
      <c r="T12" s="143">
        <f>MEDIAN(T2:T5)</f>
        <v>62.5</v>
      </c>
      <c r="U12" s="134">
        <f t="shared" ref="U12" si="3">AVERAGE(U2:U5)</f>
        <v>150.5</v>
      </c>
      <c r="V12" s="190"/>
      <c r="W12" s="190"/>
      <c r="X12" s="134">
        <f>U12/300</f>
        <v>0.50166666666666671</v>
      </c>
      <c r="Y12" s="134">
        <f>V12/300</f>
        <v>0</v>
      </c>
      <c r="Z12" s="190"/>
      <c r="AA12" s="190"/>
      <c r="AB12" s="190"/>
      <c r="AC12" s="190"/>
      <c r="AD12" s="191"/>
    </row>
    <row r="13" spans="1:60" s="136" customFormat="1" ht="17" thickBot="1" x14ac:dyDescent="0.25">
      <c r="A13" s="192"/>
      <c r="B13" s="193"/>
      <c r="C13" s="193"/>
      <c r="D13" s="193"/>
      <c r="E13" s="193"/>
      <c r="F13" s="193"/>
      <c r="G13" s="194"/>
      <c r="H13" s="194"/>
      <c r="I13" s="193"/>
      <c r="J13" s="136" t="s">
        <v>8</v>
      </c>
      <c r="K13" s="136">
        <f>AVERAGE(K6:K11)</f>
        <v>-48.833333333333336</v>
      </c>
      <c r="O13" s="136" t="s">
        <v>8</v>
      </c>
      <c r="P13" s="136">
        <f t="shared" ref="P13:R13" si="4">AVERAGE(P6:P11)</f>
        <v>-96.356933333333345</v>
      </c>
      <c r="Q13" s="136">
        <f t="shared" si="4"/>
        <v>368.67665000000005</v>
      </c>
      <c r="R13" s="136">
        <f t="shared" si="4"/>
        <v>25.110699999999998</v>
      </c>
      <c r="T13" s="144">
        <f>MEDIAN(T3:T6)</f>
        <v>37.5</v>
      </c>
      <c r="U13" s="136">
        <f t="shared" ref="U13" si="5">AVERAGE(U6:U11)</f>
        <v>264</v>
      </c>
      <c r="V13" s="194"/>
      <c r="W13" s="194"/>
      <c r="X13" s="136">
        <f>U13/300</f>
        <v>0.88</v>
      </c>
      <c r="Y13" s="136">
        <f>V13/300</f>
        <v>0</v>
      </c>
      <c r="Z13" s="194"/>
      <c r="AA13" s="194"/>
      <c r="AB13" s="194"/>
      <c r="AC13" s="194"/>
      <c r="AD13" s="195"/>
    </row>
    <row r="14" spans="1:60" s="27" customFormat="1" ht="17" customHeight="1" x14ac:dyDescent="0.2">
      <c r="A14" s="11">
        <v>145</v>
      </c>
      <c r="B14" s="8" t="s">
        <v>156</v>
      </c>
      <c r="C14" s="8" t="s">
        <v>148</v>
      </c>
      <c r="D14" s="8" t="s">
        <v>158</v>
      </c>
      <c r="E14" s="60" t="s">
        <v>112</v>
      </c>
      <c r="F14" s="8">
        <v>14</v>
      </c>
      <c r="G14" s="7">
        <v>7</v>
      </c>
      <c r="H14" s="7"/>
      <c r="I14" s="8" t="s">
        <v>85</v>
      </c>
      <c r="J14" s="7" t="s">
        <v>83</v>
      </c>
      <c r="K14" s="35">
        <v>-41.3</v>
      </c>
      <c r="L14" s="7"/>
      <c r="M14" s="7"/>
      <c r="N14" s="8">
        <v>11</v>
      </c>
      <c r="O14" s="9">
        <v>12</v>
      </c>
      <c r="P14" s="7">
        <v>-51.8904</v>
      </c>
      <c r="Q14" s="7">
        <v>566.57349999999997</v>
      </c>
      <c r="R14" s="7">
        <v>14.9185</v>
      </c>
      <c r="S14" s="8">
        <v>1</v>
      </c>
      <c r="T14" s="10">
        <v>25</v>
      </c>
      <c r="U14" s="12">
        <v>191</v>
      </c>
      <c r="V14" s="10"/>
      <c r="W14" s="10"/>
      <c r="X14" s="7"/>
      <c r="Y14" s="7">
        <f t="shared" ref="Y14:Y18" si="6">U14/300</f>
        <v>0.63666666666666671</v>
      </c>
      <c r="Z14" s="7"/>
      <c r="AA14" s="7"/>
      <c r="AB14" s="7"/>
      <c r="AC14" s="9"/>
      <c r="AD14" s="125"/>
    </row>
    <row r="15" spans="1:60" s="27" customFormat="1" x14ac:dyDescent="0.2">
      <c r="A15" s="11">
        <v>146</v>
      </c>
      <c r="B15" s="8" t="s">
        <v>156</v>
      </c>
      <c r="C15" s="8" t="s">
        <v>148</v>
      </c>
      <c r="D15" s="8" t="s">
        <v>158</v>
      </c>
      <c r="E15" s="60" t="s">
        <v>112</v>
      </c>
      <c r="F15" s="8">
        <v>14</v>
      </c>
      <c r="G15" s="7">
        <v>8</v>
      </c>
      <c r="H15" s="7"/>
      <c r="I15" s="8" t="s">
        <v>85</v>
      </c>
      <c r="J15" s="7" t="s">
        <v>83</v>
      </c>
      <c r="K15" s="35">
        <v>-55.5</v>
      </c>
      <c r="L15" s="7"/>
      <c r="M15" s="7"/>
      <c r="N15" s="8">
        <v>13</v>
      </c>
      <c r="O15" s="9">
        <v>14</v>
      </c>
      <c r="P15" s="7">
        <v>-51.8904</v>
      </c>
      <c r="Q15" s="7">
        <v>566.57349999999997</v>
      </c>
      <c r="R15" s="7">
        <v>14.9185</v>
      </c>
      <c r="S15" s="8">
        <v>1</v>
      </c>
      <c r="T15" s="10">
        <v>125</v>
      </c>
      <c r="U15" s="62">
        <v>295</v>
      </c>
      <c r="V15" s="10"/>
      <c r="W15" s="10"/>
      <c r="X15" s="7"/>
      <c r="Y15" s="7">
        <f t="shared" si="6"/>
        <v>0.98333333333333328</v>
      </c>
      <c r="Z15" s="7"/>
      <c r="AA15" s="7"/>
      <c r="AB15" s="7"/>
      <c r="AC15" s="9"/>
      <c r="AD15" s="125"/>
    </row>
    <row r="16" spans="1:60" s="27" customFormat="1" x14ac:dyDescent="0.2">
      <c r="A16" s="11">
        <v>147</v>
      </c>
      <c r="B16" s="8" t="s">
        <v>156</v>
      </c>
      <c r="C16" s="8" t="s">
        <v>148</v>
      </c>
      <c r="D16" s="8" t="s">
        <v>158</v>
      </c>
      <c r="E16" s="60" t="s">
        <v>112</v>
      </c>
      <c r="F16" s="8">
        <v>14</v>
      </c>
      <c r="G16" s="7">
        <v>9</v>
      </c>
      <c r="H16" s="7"/>
      <c r="I16" s="8" t="s">
        <v>85</v>
      </c>
      <c r="J16" s="7" t="s">
        <v>83</v>
      </c>
      <c r="K16" s="35">
        <v>-40.799999999999997</v>
      </c>
      <c r="L16" s="7"/>
      <c r="M16" s="7"/>
      <c r="N16" s="8">
        <v>15</v>
      </c>
      <c r="O16" s="9">
        <v>16</v>
      </c>
      <c r="P16" s="7">
        <v>-94.126900000000006</v>
      </c>
      <c r="Q16" s="7">
        <v>295.2944</v>
      </c>
      <c r="R16" s="7">
        <v>23.3657</v>
      </c>
      <c r="S16" s="8">
        <v>0</v>
      </c>
      <c r="T16" s="10">
        <v>50</v>
      </c>
      <c r="U16" s="12">
        <v>1</v>
      </c>
      <c r="V16" s="10"/>
      <c r="W16" s="10"/>
      <c r="X16" s="7"/>
      <c r="Y16" s="7">
        <f t="shared" si="6"/>
        <v>3.3333333333333335E-3</v>
      </c>
      <c r="Z16" s="7"/>
      <c r="AA16" s="7"/>
      <c r="AB16" s="7"/>
      <c r="AC16" s="9"/>
      <c r="AD16" s="125"/>
    </row>
    <row r="17" spans="1:30" s="27" customFormat="1" x14ac:dyDescent="0.2">
      <c r="A17" s="11">
        <v>148</v>
      </c>
      <c r="B17" s="8" t="s">
        <v>156</v>
      </c>
      <c r="C17" s="8" t="s">
        <v>148</v>
      </c>
      <c r="D17" s="8" t="s">
        <v>158</v>
      </c>
      <c r="E17" s="60" t="s">
        <v>112</v>
      </c>
      <c r="F17" s="8">
        <v>14</v>
      </c>
      <c r="G17" s="7">
        <v>10</v>
      </c>
      <c r="H17" s="7"/>
      <c r="I17" s="8" t="s">
        <v>85</v>
      </c>
      <c r="J17" s="7" t="s">
        <v>83</v>
      </c>
      <c r="K17" s="35">
        <v>-40.5</v>
      </c>
      <c r="L17" s="7"/>
      <c r="M17" s="7"/>
      <c r="N17" s="8">
        <v>17</v>
      </c>
      <c r="O17" s="9">
        <v>18</v>
      </c>
      <c r="P17" s="7">
        <v>-79.257499999999993</v>
      </c>
      <c r="Q17" s="7">
        <v>314.22179999999997</v>
      </c>
      <c r="R17" s="7">
        <v>18.0397</v>
      </c>
      <c r="S17" s="8">
        <v>1</v>
      </c>
      <c r="T17" s="10">
        <v>50</v>
      </c>
      <c r="U17" s="12">
        <v>17</v>
      </c>
      <c r="V17" s="10"/>
      <c r="W17" s="10"/>
      <c r="X17" s="7"/>
      <c r="Y17" s="7">
        <f t="shared" si="6"/>
        <v>5.6666666666666664E-2</v>
      </c>
      <c r="Z17" s="7"/>
      <c r="AA17" s="7"/>
      <c r="AB17" s="7"/>
      <c r="AC17" s="9"/>
      <c r="AD17" s="125"/>
    </row>
    <row r="18" spans="1:30" s="27" customFormat="1" x14ac:dyDescent="0.2">
      <c r="A18" s="11">
        <v>149</v>
      </c>
      <c r="B18" s="8" t="s">
        <v>156</v>
      </c>
      <c r="C18" s="8" t="s">
        <v>148</v>
      </c>
      <c r="D18" s="8" t="s">
        <v>158</v>
      </c>
      <c r="E18" s="60" t="s">
        <v>112</v>
      </c>
      <c r="F18" s="8">
        <v>14</v>
      </c>
      <c r="G18" s="7">
        <v>11</v>
      </c>
      <c r="H18" s="7"/>
      <c r="I18" s="8" t="s">
        <v>85</v>
      </c>
      <c r="J18" s="7" t="s">
        <v>83</v>
      </c>
      <c r="K18" s="35">
        <v>-55.5</v>
      </c>
      <c r="L18" s="7"/>
      <c r="M18" s="7"/>
      <c r="N18" s="8">
        <v>19</v>
      </c>
      <c r="O18" s="9">
        <v>20</v>
      </c>
      <c r="P18" s="7">
        <v>-104.2072</v>
      </c>
      <c r="Q18" s="7">
        <v>156.24430000000001</v>
      </c>
      <c r="R18" s="7">
        <v>26.424299999999999</v>
      </c>
      <c r="S18" s="8">
        <v>1</v>
      </c>
      <c r="T18" s="10">
        <v>25</v>
      </c>
      <c r="U18" s="12">
        <v>403</v>
      </c>
      <c r="V18" s="10"/>
      <c r="W18" s="10"/>
      <c r="X18" s="7"/>
      <c r="Y18" s="7">
        <f t="shared" si="6"/>
        <v>1.3433333333333333</v>
      </c>
      <c r="Z18" s="7"/>
      <c r="AA18" s="7"/>
      <c r="AB18" s="7"/>
      <c r="AC18" s="9"/>
      <c r="AD18" s="125"/>
    </row>
    <row r="19" spans="1:30" s="27" customFormat="1" ht="23" customHeight="1" x14ac:dyDescent="0.2">
      <c r="A19" s="11">
        <v>161</v>
      </c>
      <c r="B19" s="8" t="s">
        <v>156</v>
      </c>
      <c r="C19" s="8" t="s">
        <v>148</v>
      </c>
      <c r="D19" s="8" t="s">
        <v>159</v>
      </c>
      <c r="E19" s="60" t="s">
        <v>112</v>
      </c>
      <c r="F19" s="8">
        <v>15</v>
      </c>
      <c r="G19" s="7">
        <v>11</v>
      </c>
      <c r="H19" s="7"/>
      <c r="I19" s="8" t="s">
        <v>86</v>
      </c>
      <c r="J19" s="7" t="s">
        <v>83</v>
      </c>
      <c r="K19" s="35">
        <v>-41.1</v>
      </c>
      <c r="L19" s="7"/>
      <c r="M19" s="7"/>
      <c r="N19" s="8">
        <v>22</v>
      </c>
      <c r="O19" s="9">
        <v>23</v>
      </c>
      <c r="P19" s="7">
        <v>-133.774</v>
      </c>
      <c r="Q19" s="7">
        <v>89.077200000000005</v>
      </c>
      <c r="R19" s="7">
        <v>38.659300000000002</v>
      </c>
      <c r="S19" s="7">
        <v>0</v>
      </c>
      <c r="T19" s="10">
        <v>200</v>
      </c>
      <c r="U19" s="12" t="s">
        <v>131</v>
      </c>
      <c r="V19" s="10"/>
      <c r="W19" s="10"/>
      <c r="X19" s="7"/>
      <c r="Y19" s="7" t="s">
        <v>7</v>
      </c>
      <c r="Z19" s="7"/>
      <c r="AA19" s="7"/>
      <c r="AB19" s="7"/>
      <c r="AC19" s="9"/>
      <c r="AD19" s="125"/>
    </row>
    <row r="20" spans="1:30" s="27" customFormat="1" ht="23" customHeight="1" x14ac:dyDescent="0.2">
      <c r="A20" s="11">
        <v>164</v>
      </c>
      <c r="B20" s="8" t="s">
        <v>156</v>
      </c>
      <c r="C20" s="8" t="s">
        <v>148</v>
      </c>
      <c r="D20" s="8" t="s">
        <v>159</v>
      </c>
      <c r="E20" s="60" t="s">
        <v>112</v>
      </c>
      <c r="F20" s="8">
        <v>15</v>
      </c>
      <c r="G20" s="7">
        <v>14</v>
      </c>
      <c r="H20" s="7"/>
      <c r="I20" s="8" t="s">
        <v>86</v>
      </c>
      <c r="J20" s="7" t="s">
        <v>83</v>
      </c>
      <c r="K20" s="35">
        <v>-42.3</v>
      </c>
      <c r="L20" s="7"/>
      <c r="M20" s="7"/>
      <c r="N20" s="8">
        <v>28</v>
      </c>
      <c r="O20" s="9">
        <v>29</v>
      </c>
      <c r="P20" s="7">
        <v>-172.78919999999999</v>
      </c>
      <c r="Q20" s="7">
        <v>84.765600000000006</v>
      </c>
      <c r="R20" s="7">
        <v>19.584</v>
      </c>
      <c r="S20" s="7">
        <v>1</v>
      </c>
      <c r="T20" s="138">
        <v>120</v>
      </c>
      <c r="U20" s="12">
        <v>208</v>
      </c>
      <c r="V20" s="10"/>
      <c r="W20" s="10"/>
      <c r="X20" s="7"/>
      <c r="Y20" s="7">
        <f t="shared" ref="Y20:Y23" si="7">U20/300</f>
        <v>0.69333333333333336</v>
      </c>
      <c r="Z20" s="7"/>
      <c r="AA20" s="7"/>
      <c r="AB20" s="7"/>
      <c r="AC20" s="9"/>
      <c r="AD20" s="125"/>
    </row>
    <row r="21" spans="1:30" s="27" customFormat="1" ht="23" customHeight="1" x14ac:dyDescent="0.2">
      <c r="A21" s="11">
        <v>165</v>
      </c>
      <c r="B21" s="8" t="s">
        <v>156</v>
      </c>
      <c r="C21" s="8" t="s">
        <v>148</v>
      </c>
      <c r="D21" s="8" t="s">
        <v>159</v>
      </c>
      <c r="E21" s="60" t="s">
        <v>112</v>
      </c>
      <c r="F21" s="8">
        <v>15</v>
      </c>
      <c r="G21" s="7">
        <v>15</v>
      </c>
      <c r="H21" s="7"/>
      <c r="I21" s="8" t="s">
        <v>86</v>
      </c>
      <c r="J21" s="7" t="s">
        <v>83</v>
      </c>
      <c r="K21" s="35">
        <v>-51.4</v>
      </c>
      <c r="L21" s="7"/>
      <c r="M21" s="7"/>
      <c r="N21" s="8">
        <v>30</v>
      </c>
      <c r="O21" s="9">
        <v>31</v>
      </c>
      <c r="P21" s="7">
        <v>-121.9254</v>
      </c>
      <c r="Q21" s="7">
        <v>114.72369999999999</v>
      </c>
      <c r="R21" s="7">
        <v>20.142900000000001</v>
      </c>
      <c r="S21" s="7">
        <v>1</v>
      </c>
      <c r="T21" s="138">
        <v>50</v>
      </c>
      <c r="U21" s="12">
        <v>217</v>
      </c>
      <c r="V21" s="10"/>
      <c r="W21" s="10"/>
      <c r="X21" s="7"/>
      <c r="Y21" s="7">
        <f t="shared" si="7"/>
        <v>0.72333333333333338</v>
      </c>
      <c r="Z21" s="7"/>
      <c r="AA21" s="7"/>
      <c r="AB21" s="7"/>
      <c r="AC21" s="9"/>
      <c r="AD21" s="125"/>
    </row>
    <row r="22" spans="1:30" s="27" customFormat="1" ht="23" customHeight="1" x14ac:dyDescent="0.2">
      <c r="A22" s="11">
        <v>166</v>
      </c>
      <c r="B22" s="8" t="s">
        <v>156</v>
      </c>
      <c r="C22" s="8" t="s">
        <v>148</v>
      </c>
      <c r="D22" s="8" t="s">
        <v>159</v>
      </c>
      <c r="E22" s="60" t="s">
        <v>112</v>
      </c>
      <c r="F22" s="8">
        <v>15</v>
      </c>
      <c r="G22" s="7">
        <v>16</v>
      </c>
      <c r="H22" s="7"/>
      <c r="I22" s="8" t="s">
        <v>86</v>
      </c>
      <c r="J22" s="7" t="s">
        <v>83</v>
      </c>
      <c r="K22" s="35">
        <v>-56.6</v>
      </c>
      <c r="L22" s="7"/>
      <c r="M22" s="7"/>
      <c r="N22" s="8">
        <v>32</v>
      </c>
      <c r="O22" s="9">
        <v>33</v>
      </c>
      <c r="P22" s="7">
        <v>-44.470300000000002</v>
      </c>
      <c r="Q22" s="7">
        <v>196.44649999999999</v>
      </c>
      <c r="R22" s="7">
        <v>9.0798000000000005</v>
      </c>
      <c r="S22" s="7">
        <v>1</v>
      </c>
      <c r="T22" s="10">
        <v>100</v>
      </c>
      <c r="U22" s="12">
        <v>125</v>
      </c>
      <c r="V22" s="10"/>
      <c r="W22" s="10"/>
      <c r="X22" s="7"/>
      <c r="Y22" s="7">
        <f t="shared" si="7"/>
        <v>0.41666666666666669</v>
      </c>
      <c r="Z22" s="7"/>
      <c r="AA22" s="7"/>
      <c r="AB22" s="7"/>
      <c r="AC22" s="9"/>
      <c r="AD22" s="125"/>
    </row>
    <row r="23" spans="1:30" s="27" customFormat="1" ht="24" customHeight="1" thickBot="1" x14ac:dyDescent="0.25">
      <c r="A23" s="11">
        <v>167</v>
      </c>
      <c r="B23" s="8" t="s">
        <v>156</v>
      </c>
      <c r="C23" s="8" t="s">
        <v>148</v>
      </c>
      <c r="D23" s="8" t="s">
        <v>159</v>
      </c>
      <c r="E23" s="60" t="s">
        <v>112</v>
      </c>
      <c r="F23" s="8">
        <v>15</v>
      </c>
      <c r="G23" s="7">
        <v>17</v>
      </c>
      <c r="H23" s="7"/>
      <c r="I23" s="8" t="s">
        <v>86</v>
      </c>
      <c r="J23" s="7" t="s">
        <v>83</v>
      </c>
      <c r="K23" s="35">
        <v>-47.8</v>
      </c>
      <c r="L23" s="7"/>
      <c r="M23" s="7"/>
      <c r="N23" s="8">
        <v>34</v>
      </c>
      <c r="O23" s="9">
        <v>35</v>
      </c>
      <c r="P23" s="7">
        <v>-75.930499999999995</v>
      </c>
      <c r="Q23" s="7">
        <v>218.2928</v>
      </c>
      <c r="R23" s="7">
        <v>19.880099999999999</v>
      </c>
      <c r="S23" s="7">
        <v>1</v>
      </c>
      <c r="T23" s="10">
        <v>125</v>
      </c>
      <c r="U23" s="12">
        <v>112</v>
      </c>
      <c r="V23" s="10"/>
      <c r="W23" s="10"/>
      <c r="X23" s="7"/>
      <c r="Y23" s="7">
        <f t="shared" si="7"/>
        <v>0.37333333333333335</v>
      </c>
      <c r="Z23" s="7"/>
      <c r="AA23" s="7"/>
      <c r="AB23" s="7"/>
      <c r="AC23" s="9"/>
      <c r="AD23" s="125"/>
    </row>
    <row r="24" spans="1:30" s="134" customFormat="1" x14ac:dyDescent="0.2">
      <c r="A24" s="188" t="s">
        <v>0</v>
      </c>
      <c r="B24" s="189"/>
      <c r="C24" s="189"/>
      <c r="D24" s="189"/>
      <c r="E24" s="189"/>
      <c r="F24" s="189"/>
      <c r="G24" s="190"/>
      <c r="H24" s="190"/>
      <c r="I24" s="189"/>
      <c r="J24" s="134" t="s">
        <v>186</v>
      </c>
      <c r="K24" s="134">
        <f>AVERAGE(K14:K18)</f>
        <v>-46.72</v>
      </c>
      <c r="O24" s="134" t="s">
        <v>186</v>
      </c>
      <c r="P24" s="134">
        <f>AVERAGE(P14:P18)</f>
        <v>-76.274480000000011</v>
      </c>
      <c r="Q24" s="134">
        <f>AVERAGE(Q14:Q18)</f>
        <v>379.78149999999999</v>
      </c>
      <c r="R24" s="134">
        <f>AVERAGE(R14:R18)</f>
        <v>19.533340000000003</v>
      </c>
      <c r="T24" s="143">
        <f>MEDIAN(T14:T18)</f>
        <v>50</v>
      </c>
      <c r="U24" s="134">
        <f>AVERAGE(U14:U18)</f>
        <v>181.4</v>
      </c>
      <c r="V24" s="190"/>
      <c r="W24" s="190"/>
      <c r="X24" s="134">
        <f>U24/300</f>
        <v>0.60466666666666669</v>
      </c>
      <c r="Y24" s="134">
        <f>V24/300</f>
        <v>0</v>
      </c>
      <c r="Z24" s="190"/>
      <c r="AA24" s="190"/>
      <c r="AB24" s="190"/>
      <c r="AC24" s="190"/>
      <c r="AD24" s="191"/>
    </row>
    <row r="25" spans="1:30" s="136" customFormat="1" ht="17" thickBot="1" x14ac:dyDescent="0.25">
      <c r="A25" s="192"/>
      <c r="B25" s="193"/>
      <c r="C25" s="193"/>
      <c r="D25" s="193"/>
      <c r="E25" s="193"/>
      <c r="F25" s="193"/>
      <c r="G25" s="194"/>
      <c r="H25" s="194"/>
      <c r="I25" s="193"/>
      <c r="J25" s="136" t="s">
        <v>8</v>
      </c>
      <c r="K25" s="136">
        <f>AVERAGE(K19:K23)</f>
        <v>-47.839999999999996</v>
      </c>
      <c r="O25" s="136" t="s">
        <v>8</v>
      </c>
      <c r="P25" s="136">
        <f>AVERAGE(P19:P23)</f>
        <v>-109.77788000000001</v>
      </c>
      <c r="Q25" s="136">
        <f>AVERAGE(Q19:Q23)</f>
        <v>140.66116000000002</v>
      </c>
      <c r="R25" s="136">
        <f>AVERAGE(R19:R23)</f>
        <v>21.46922</v>
      </c>
      <c r="T25" s="144">
        <f>MEDIAN(T19:T23)</f>
        <v>120</v>
      </c>
      <c r="U25" s="136">
        <f>AVERAGE(U19:U23)</f>
        <v>165.5</v>
      </c>
      <c r="V25" s="194"/>
      <c r="W25" s="194"/>
      <c r="X25" s="136">
        <f>U25/300</f>
        <v>0.55166666666666664</v>
      </c>
      <c r="Y25" s="136">
        <f>V25/300</f>
        <v>0</v>
      </c>
      <c r="Z25" s="194"/>
      <c r="AA25" s="194"/>
      <c r="AB25" s="194"/>
      <c r="AC25" s="194"/>
      <c r="AD25" s="195"/>
    </row>
    <row r="26" spans="1:30" s="27" customFormat="1" ht="20" customHeight="1" x14ac:dyDescent="0.2">
      <c r="A26" s="11">
        <v>170</v>
      </c>
      <c r="B26" s="8" t="s">
        <v>160</v>
      </c>
      <c r="C26" s="8" t="s">
        <v>148</v>
      </c>
      <c r="D26" s="8" t="s">
        <v>161</v>
      </c>
      <c r="E26" s="60" t="s">
        <v>162</v>
      </c>
      <c r="F26" s="8">
        <v>14</v>
      </c>
      <c r="G26" s="7">
        <v>3</v>
      </c>
      <c r="H26" s="7"/>
      <c r="I26" s="8" t="s">
        <v>85</v>
      </c>
      <c r="J26" s="7" t="s">
        <v>83</v>
      </c>
      <c r="K26" s="120">
        <v>-45.8</v>
      </c>
      <c r="L26" s="7"/>
      <c r="M26" s="7"/>
      <c r="N26" s="8">
        <v>6</v>
      </c>
      <c r="O26" s="7">
        <v>7</v>
      </c>
      <c r="P26" s="7">
        <v>-213.07900000000001</v>
      </c>
      <c r="Q26" s="7">
        <v>197.29900000000001</v>
      </c>
      <c r="R26" s="7">
        <v>14.2364</v>
      </c>
      <c r="S26" s="7">
        <v>1</v>
      </c>
      <c r="T26" s="10">
        <v>25</v>
      </c>
      <c r="U26" s="12">
        <v>31</v>
      </c>
      <c r="V26" s="10"/>
      <c r="W26" s="10"/>
      <c r="X26" s="7"/>
      <c r="Y26" s="7">
        <f t="shared" ref="Y26:Y32" si="8">U26/300</f>
        <v>0.10333333333333333</v>
      </c>
      <c r="Z26" s="7"/>
      <c r="AA26" s="7"/>
      <c r="AB26" s="7"/>
      <c r="AC26" s="9"/>
      <c r="AD26" s="125"/>
    </row>
    <row r="27" spans="1:30" s="27" customFormat="1" ht="20" customHeight="1" x14ac:dyDescent="0.2">
      <c r="A27" s="11">
        <v>171</v>
      </c>
      <c r="B27" s="8" t="s">
        <v>160</v>
      </c>
      <c r="C27" s="8" t="s">
        <v>148</v>
      </c>
      <c r="D27" s="8" t="s">
        <v>161</v>
      </c>
      <c r="E27" s="60" t="s">
        <v>162</v>
      </c>
      <c r="F27" s="8">
        <v>14</v>
      </c>
      <c r="G27" s="7">
        <v>4</v>
      </c>
      <c r="H27" s="7"/>
      <c r="I27" s="8" t="s">
        <v>85</v>
      </c>
      <c r="J27" s="7" t="s">
        <v>83</v>
      </c>
      <c r="K27" s="120">
        <v>-55.5</v>
      </c>
      <c r="L27" s="7"/>
      <c r="M27" s="7"/>
      <c r="N27" s="8">
        <v>10</v>
      </c>
      <c r="O27" s="7"/>
      <c r="P27" s="7">
        <v>-122.1181</v>
      </c>
      <c r="Q27" s="7">
        <v>46.684399999999997</v>
      </c>
      <c r="R27" s="7">
        <v>22.418700000000001</v>
      </c>
      <c r="S27" s="7">
        <v>1</v>
      </c>
      <c r="T27" s="10">
        <v>200</v>
      </c>
      <c r="U27" s="12">
        <v>524</v>
      </c>
      <c r="V27" s="10"/>
      <c r="W27" s="10"/>
      <c r="X27" s="7"/>
      <c r="Y27" s="7">
        <f t="shared" si="8"/>
        <v>1.7466666666666666</v>
      </c>
      <c r="Z27" s="7"/>
      <c r="AA27" s="7"/>
      <c r="AB27" s="7"/>
      <c r="AC27" s="9"/>
      <c r="AD27" s="125"/>
    </row>
    <row r="28" spans="1:30" s="27" customFormat="1" ht="20" customHeight="1" x14ac:dyDescent="0.2">
      <c r="A28" s="11">
        <v>172</v>
      </c>
      <c r="B28" s="8" t="s">
        <v>160</v>
      </c>
      <c r="C28" s="8" t="s">
        <v>148</v>
      </c>
      <c r="D28" s="8" t="s">
        <v>161</v>
      </c>
      <c r="E28" s="60" t="s">
        <v>162</v>
      </c>
      <c r="F28" s="8">
        <v>14</v>
      </c>
      <c r="G28" s="7">
        <v>5</v>
      </c>
      <c r="H28" s="7"/>
      <c r="I28" s="8" t="s">
        <v>85</v>
      </c>
      <c r="J28" s="7" t="s">
        <v>83</v>
      </c>
      <c r="K28" s="120">
        <v>-60</v>
      </c>
      <c r="L28" s="7"/>
      <c r="M28" s="7"/>
      <c r="N28" s="8">
        <v>11</v>
      </c>
      <c r="O28" s="7"/>
      <c r="P28" s="7">
        <v>-20.687200000000001</v>
      </c>
      <c r="Q28" s="7">
        <v>409.62119999999999</v>
      </c>
      <c r="R28" s="7">
        <v>42.285299999999999</v>
      </c>
      <c r="S28" s="7">
        <v>1</v>
      </c>
      <c r="T28" s="10"/>
      <c r="U28" s="12">
        <v>40</v>
      </c>
      <c r="V28" s="10"/>
      <c r="W28" s="10"/>
      <c r="X28" s="7"/>
      <c r="Y28" s="7">
        <f t="shared" si="8"/>
        <v>0.13333333333333333</v>
      </c>
      <c r="Z28" s="7"/>
      <c r="AA28" s="7"/>
      <c r="AB28" s="7"/>
      <c r="AC28" s="9"/>
      <c r="AD28" s="125"/>
    </row>
    <row r="29" spans="1:30" s="27" customFormat="1" ht="20" customHeight="1" x14ac:dyDescent="0.2">
      <c r="A29" s="11">
        <v>173</v>
      </c>
      <c r="B29" s="8" t="s">
        <v>160</v>
      </c>
      <c r="C29" s="8" t="s">
        <v>148</v>
      </c>
      <c r="D29" s="8" t="s">
        <v>161</v>
      </c>
      <c r="E29" s="60" t="s">
        <v>162</v>
      </c>
      <c r="F29" s="8">
        <v>14</v>
      </c>
      <c r="G29" s="7">
        <v>6</v>
      </c>
      <c r="H29" s="7"/>
      <c r="I29" s="8" t="s">
        <v>85</v>
      </c>
      <c r="J29" s="7" t="s">
        <v>83</v>
      </c>
      <c r="K29" s="120">
        <v>-59.1</v>
      </c>
      <c r="L29" s="7"/>
      <c r="M29" s="7"/>
      <c r="N29" s="8">
        <v>12</v>
      </c>
      <c r="O29" s="7"/>
      <c r="P29" s="7">
        <v>-65.956000000000003</v>
      </c>
      <c r="Q29" s="7">
        <v>241.8914</v>
      </c>
      <c r="R29" s="7">
        <v>37.668399999999998</v>
      </c>
      <c r="S29" s="7">
        <v>1</v>
      </c>
      <c r="T29" s="10"/>
      <c r="U29" s="12" t="s">
        <v>163</v>
      </c>
      <c r="V29" s="10"/>
      <c r="W29" s="10"/>
      <c r="X29" s="7"/>
      <c r="Y29" s="7" t="s">
        <v>7</v>
      </c>
      <c r="Z29" s="7"/>
      <c r="AA29" s="7"/>
      <c r="AB29" s="7"/>
      <c r="AC29" s="9"/>
      <c r="AD29" s="125"/>
    </row>
    <row r="30" spans="1:30" s="161" customFormat="1" ht="20" customHeight="1" x14ac:dyDescent="0.2">
      <c r="A30" s="175">
        <v>174</v>
      </c>
      <c r="B30" s="153" t="s">
        <v>160</v>
      </c>
      <c r="C30" s="153" t="s">
        <v>148</v>
      </c>
      <c r="D30" s="153" t="s">
        <v>161</v>
      </c>
      <c r="E30" s="150" t="s">
        <v>162</v>
      </c>
      <c r="F30" s="153">
        <v>14</v>
      </c>
      <c r="G30" s="151">
        <v>7</v>
      </c>
      <c r="H30" s="151"/>
      <c r="I30" s="153" t="s">
        <v>85</v>
      </c>
      <c r="J30" s="151" t="s">
        <v>83</v>
      </c>
      <c r="K30" s="152">
        <v>-53.5</v>
      </c>
      <c r="L30" s="151"/>
      <c r="M30" s="151"/>
      <c r="N30" s="153">
        <v>13</v>
      </c>
      <c r="O30" s="151">
        <v>14</v>
      </c>
      <c r="P30" s="151">
        <v>-118.0766</v>
      </c>
      <c r="Q30" s="151">
        <v>169.6429</v>
      </c>
      <c r="R30" s="151">
        <v>16.063199999999998</v>
      </c>
      <c r="S30" s="151">
        <v>1</v>
      </c>
      <c r="T30" s="155">
        <v>75</v>
      </c>
      <c r="U30" s="156">
        <v>87</v>
      </c>
      <c r="V30" s="155"/>
      <c r="W30" s="155"/>
      <c r="X30" s="151"/>
      <c r="Y30" s="151">
        <f t="shared" si="8"/>
        <v>0.28999999999999998</v>
      </c>
      <c r="Z30" s="151"/>
      <c r="AA30" s="151"/>
      <c r="AB30" s="151"/>
      <c r="AC30" s="157"/>
      <c r="AD30" s="197"/>
    </row>
    <row r="31" spans="1:30" s="27" customFormat="1" ht="20" customHeight="1" x14ac:dyDescent="0.2">
      <c r="A31" s="11">
        <v>175</v>
      </c>
      <c r="B31" s="8" t="s">
        <v>160</v>
      </c>
      <c r="C31" s="8" t="s">
        <v>148</v>
      </c>
      <c r="D31" s="8" t="s">
        <v>161</v>
      </c>
      <c r="E31" s="60" t="s">
        <v>162</v>
      </c>
      <c r="F31" s="8">
        <v>14</v>
      </c>
      <c r="G31" s="7">
        <v>8</v>
      </c>
      <c r="H31" s="7"/>
      <c r="I31" s="8" t="s">
        <v>86</v>
      </c>
      <c r="J31" s="7" t="s">
        <v>83</v>
      </c>
      <c r="K31" s="120">
        <v>-52.3</v>
      </c>
      <c r="L31" s="7"/>
      <c r="M31" s="7"/>
      <c r="N31" s="8">
        <v>16</v>
      </c>
      <c r="O31" s="7">
        <v>17</v>
      </c>
      <c r="P31" s="7">
        <v>-111.0181</v>
      </c>
      <c r="Q31" s="7">
        <v>274.68869999999998</v>
      </c>
      <c r="R31" s="7">
        <v>18.533200000000001</v>
      </c>
      <c r="S31" s="7">
        <v>1</v>
      </c>
      <c r="T31" s="10">
        <v>300</v>
      </c>
      <c r="U31" s="12">
        <v>587</v>
      </c>
      <c r="V31" s="10"/>
      <c r="W31" s="10"/>
      <c r="X31" s="7"/>
      <c r="Y31" s="7">
        <f t="shared" si="8"/>
        <v>1.9566666666666668</v>
      </c>
      <c r="Z31" s="7"/>
      <c r="AA31" s="7"/>
      <c r="AB31" s="7"/>
      <c r="AC31" s="9"/>
      <c r="AD31" s="125"/>
    </row>
    <row r="32" spans="1:30" s="27" customFormat="1" ht="20" customHeight="1" x14ac:dyDescent="0.2">
      <c r="A32" s="11">
        <v>176</v>
      </c>
      <c r="B32" s="8" t="s">
        <v>160</v>
      </c>
      <c r="C32" s="8" t="s">
        <v>148</v>
      </c>
      <c r="D32" s="8" t="s">
        <v>161</v>
      </c>
      <c r="E32" s="60" t="s">
        <v>162</v>
      </c>
      <c r="F32" s="8">
        <v>14</v>
      </c>
      <c r="G32" s="7">
        <v>9</v>
      </c>
      <c r="H32" s="7"/>
      <c r="I32" s="8" t="s">
        <v>86</v>
      </c>
      <c r="J32" s="7" t="s">
        <v>83</v>
      </c>
      <c r="K32" s="120">
        <v>-52.9</v>
      </c>
      <c r="L32" s="7"/>
      <c r="M32" s="7"/>
      <c r="N32" s="8">
        <v>18</v>
      </c>
      <c r="O32" s="7">
        <v>21</v>
      </c>
      <c r="P32" s="7">
        <v>-136.97710000000001</v>
      </c>
      <c r="Q32" s="7">
        <v>141.63730000000001</v>
      </c>
      <c r="R32" s="7">
        <v>17.033000000000001</v>
      </c>
      <c r="S32" s="7">
        <v>1</v>
      </c>
      <c r="T32" s="10">
        <v>75</v>
      </c>
      <c r="U32" s="12">
        <v>155</v>
      </c>
      <c r="V32" s="10"/>
      <c r="W32" s="10"/>
      <c r="X32" s="7"/>
      <c r="Y32" s="7">
        <f t="shared" si="8"/>
        <v>0.51666666666666672</v>
      </c>
      <c r="Z32" s="7"/>
      <c r="AA32" s="7"/>
      <c r="AB32" s="7"/>
      <c r="AC32" s="9"/>
      <c r="AD32" s="125"/>
    </row>
    <row r="33" spans="1:30" s="27" customFormat="1" ht="20" customHeight="1" x14ac:dyDescent="0.2">
      <c r="A33" s="11">
        <v>177</v>
      </c>
      <c r="B33" s="8" t="s">
        <v>160</v>
      </c>
      <c r="C33" s="8" t="s">
        <v>148</v>
      </c>
      <c r="D33" s="8" t="s">
        <v>161</v>
      </c>
      <c r="E33" s="60" t="s">
        <v>162</v>
      </c>
      <c r="F33" s="8">
        <v>14</v>
      </c>
      <c r="G33" s="7">
        <v>10</v>
      </c>
      <c r="H33" s="7"/>
      <c r="I33" s="8" t="s">
        <v>86</v>
      </c>
      <c r="J33" s="7" t="s">
        <v>83</v>
      </c>
      <c r="K33" s="120">
        <v>-55.5</v>
      </c>
      <c r="L33" s="7"/>
      <c r="M33" s="7"/>
      <c r="N33" s="8">
        <v>22</v>
      </c>
      <c r="O33" s="7"/>
      <c r="P33" s="7">
        <v>-171.29929999999999</v>
      </c>
      <c r="Q33" s="7">
        <v>136.49260000000001</v>
      </c>
      <c r="R33" s="7">
        <v>27.864599999999999</v>
      </c>
      <c r="S33" s="7">
        <v>1</v>
      </c>
      <c r="T33" s="10"/>
      <c r="U33" s="12" t="s">
        <v>163</v>
      </c>
      <c r="V33" s="10"/>
      <c r="W33" s="10"/>
      <c r="X33" s="7"/>
      <c r="Y33" s="7" t="s">
        <v>7</v>
      </c>
      <c r="Z33" s="7"/>
      <c r="AA33" s="7"/>
      <c r="AB33" s="7"/>
      <c r="AC33" s="9"/>
      <c r="AD33" s="125"/>
    </row>
    <row r="34" spans="1:30" s="27" customFormat="1" ht="20" customHeight="1" thickBot="1" x14ac:dyDescent="0.25">
      <c r="A34" s="11">
        <v>178</v>
      </c>
      <c r="B34" s="8" t="s">
        <v>160</v>
      </c>
      <c r="C34" s="8" t="s">
        <v>148</v>
      </c>
      <c r="D34" s="8" t="s">
        <v>161</v>
      </c>
      <c r="E34" s="60" t="s">
        <v>162</v>
      </c>
      <c r="F34" s="8">
        <v>14</v>
      </c>
      <c r="G34" s="7">
        <v>11</v>
      </c>
      <c r="H34" s="7"/>
      <c r="I34" s="8" t="s">
        <v>86</v>
      </c>
      <c r="J34" s="7" t="s">
        <v>83</v>
      </c>
      <c r="K34" s="120">
        <v>-58.8</v>
      </c>
      <c r="L34" s="7"/>
      <c r="M34" s="7"/>
      <c r="N34" s="8">
        <v>24</v>
      </c>
      <c r="O34" s="7">
        <v>27</v>
      </c>
      <c r="P34" s="7">
        <v>-101.51779999999999</v>
      </c>
      <c r="Q34" s="7">
        <v>121.7251</v>
      </c>
      <c r="R34" s="7">
        <v>31.211400000000001</v>
      </c>
      <c r="S34" s="7">
        <v>1</v>
      </c>
      <c r="T34" s="10">
        <v>50</v>
      </c>
      <c r="U34" s="12">
        <v>602</v>
      </c>
      <c r="V34" s="10"/>
      <c r="W34" s="10"/>
      <c r="X34" s="7"/>
      <c r="Y34" s="7">
        <f t="shared" ref="Y34" si="9">U34/300</f>
        <v>2.0066666666666668</v>
      </c>
      <c r="Z34" s="7"/>
      <c r="AA34" s="7"/>
      <c r="AB34" s="7"/>
      <c r="AC34" s="9"/>
      <c r="AD34" s="125"/>
    </row>
    <row r="35" spans="1:30" s="134" customFormat="1" x14ac:dyDescent="0.2">
      <c r="A35" s="188" t="s">
        <v>0</v>
      </c>
      <c r="B35" s="189"/>
      <c r="C35" s="189"/>
      <c r="D35" s="189"/>
      <c r="E35" s="189"/>
      <c r="F35" s="189"/>
      <c r="G35" s="190"/>
      <c r="H35" s="190"/>
      <c r="I35" s="189"/>
      <c r="J35" s="134" t="s">
        <v>186</v>
      </c>
      <c r="K35" s="134">
        <f>AVERAGE(K26:K30)</f>
        <v>-54.779999999999994</v>
      </c>
      <c r="O35" s="134" t="s">
        <v>186</v>
      </c>
      <c r="P35" s="134">
        <f>AVERAGE(P26:P30)</f>
        <v>-107.98338000000001</v>
      </c>
      <c r="Q35" s="134">
        <f>AVERAGE(Q26:Q30)</f>
        <v>213.02777999999998</v>
      </c>
      <c r="R35" s="134">
        <f>AVERAGE(R26:R30)</f>
        <v>26.534399999999998</v>
      </c>
      <c r="T35" s="143">
        <f>MEDIAN(T26:T30)</f>
        <v>75</v>
      </c>
      <c r="U35" s="134">
        <f>AVERAGE(U26:U30)</f>
        <v>170.5</v>
      </c>
      <c r="V35" s="190"/>
      <c r="W35" s="190"/>
      <c r="X35" s="134">
        <f>U35/300</f>
        <v>0.56833333333333336</v>
      </c>
      <c r="Y35" s="134">
        <f>V35/300</f>
        <v>0</v>
      </c>
      <c r="Z35" s="190"/>
      <c r="AA35" s="190"/>
      <c r="AB35" s="190"/>
      <c r="AC35" s="190"/>
      <c r="AD35" s="191"/>
    </row>
    <row r="36" spans="1:30" s="136" customFormat="1" ht="17" thickBot="1" x14ac:dyDescent="0.25">
      <c r="A36" s="192"/>
      <c r="B36" s="193"/>
      <c r="C36" s="193"/>
      <c r="D36" s="193"/>
      <c r="E36" s="193"/>
      <c r="F36" s="193"/>
      <c r="G36" s="194"/>
      <c r="H36" s="194"/>
      <c r="I36" s="193"/>
      <c r="J36" s="136" t="s">
        <v>8</v>
      </c>
      <c r="K36" s="136">
        <f>AVERAGE(K31:K34)</f>
        <v>-54.875</v>
      </c>
      <c r="O36" s="136" t="s">
        <v>8</v>
      </c>
      <c r="P36" s="136">
        <f>AVERAGE(P31:P34)</f>
        <v>-130.20307499999998</v>
      </c>
      <c r="Q36" s="136">
        <f>AVERAGE(Q31:Q34)</f>
        <v>168.63592500000001</v>
      </c>
      <c r="R36" s="136">
        <f>AVERAGE(R31:R34)</f>
        <v>23.660550000000001</v>
      </c>
      <c r="T36" s="144">
        <f>MEDIAN(T31:T34)</f>
        <v>75</v>
      </c>
      <c r="U36" s="136">
        <f>AVERAGE(U31:U34)</f>
        <v>448</v>
      </c>
      <c r="V36" s="194"/>
      <c r="W36" s="194"/>
      <c r="X36" s="136">
        <f>U36/300</f>
        <v>1.4933333333333334</v>
      </c>
      <c r="Y36" s="136">
        <f>V36/300</f>
        <v>0</v>
      </c>
      <c r="Z36" s="194"/>
      <c r="AA36" s="194"/>
      <c r="AB36" s="194"/>
      <c r="AC36" s="194"/>
      <c r="AD36" s="195"/>
    </row>
    <row r="37" spans="1:30" s="27" customFormat="1" x14ac:dyDescent="0.2">
      <c r="A37" s="11">
        <v>323</v>
      </c>
      <c r="B37" s="7" t="s">
        <v>73</v>
      </c>
      <c r="C37" s="7" t="s">
        <v>2</v>
      </c>
      <c r="D37" s="7" t="s">
        <v>164</v>
      </c>
      <c r="E37" s="7"/>
      <c r="F37" s="7">
        <v>15</v>
      </c>
      <c r="G37" s="7">
        <v>2</v>
      </c>
      <c r="H37" s="7" t="s">
        <v>83</v>
      </c>
      <c r="I37" s="7" t="s">
        <v>9</v>
      </c>
      <c r="J37" s="7"/>
      <c r="K37" s="7">
        <v>-56.3</v>
      </c>
      <c r="L37" s="7"/>
      <c r="M37" s="7"/>
      <c r="N37" s="7">
        <v>3</v>
      </c>
      <c r="O37" s="7">
        <v>6</v>
      </c>
      <c r="P37" s="7">
        <v>-29.708400000000001</v>
      </c>
      <c r="Q37" s="7">
        <v>443.9846</v>
      </c>
      <c r="R37" s="7">
        <v>37.732199999999999</v>
      </c>
      <c r="S37" s="7">
        <v>1</v>
      </c>
      <c r="T37" s="10">
        <v>200</v>
      </c>
      <c r="U37" s="12">
        <v>171</v>
      </c>
      <c r="V37" s="10" t="s">
        <v>7</v>
      </c>
      <c r="W37" s="10"/>
      <c r="X37" s="7"/>
      <c r="Y37" s="7">
        <f t="shared" ref="Y37:Y43" si="10">U37/300</f>
        <v>0.56999999999999995</v>
      </c>
      <c r="Z37" s="7"/>
      <c r="AA37" s="7"/>
      <c r="AB37" s="7"/>
      <c r="AC37" s="7"/>
      <c r="AD37" s="125"/>
    </row>
    <row r="38" spans="1:30" s="27" customFormat="1" x14ac:dyDescent="0.2">
      <c r="A38" s="11">
        <v>324</v>
      </c>
      <c r="B38" s="7" t="s">
        <v>73</v>
      </c>
      <c r="C38" s="7" t="s">
        <v>2</v>
      </c>
      <c r="D38" s="7" t="s">
        <v>164</v>
      </c>
      <c r="E38" s="7"/>
      <c r="F38" s="7">
        <v>15</v>
      </c>
      <c r="G38" s="7">
        <v>3</v>
      </c>
      <c r="H38" s="7" t="s">
        <v>83</v>
      </c>
      <c r="I38" s="7" t="s">
        <v>9</v>
      </c>
      <c r="J38" s="7"/>
      <c r="K38" s="7">
        <v>-57.4</v>
      </c>
      <c r="L38" s="7"/>
      <c r="M38" s="7"/>
      <c r="N38" s="7">
        <v>7</v>
      </c>
      <c r="O38" s="7">
        <v>8</v>
      </c>
      <c r="P38" s="7">
        <v>-72.892600000000002</v>
      </c>
      <c r="Q38" s="7">
        <v>231.43950000000001</v>
      </c>
      <c r="R38" s="7">
        <v>31.312899999999999</v>
      </c>
      <c r="S38" s="7">
        <v>1</v>
      </c>
      <c r="T38" s="10">
        <v>100</v>
      </c>
      <c r="U38" s="12">
        <v>92</v>
      </c>
      <c r="V38" s="10" t="s">
        <v>7</v>
      </c>
      <c r="W38" s="10"/>
      <c r="X38" s="7"/>
      <c r="Y38" s="7">
        <f t="shared" si="10"/>
        <v>0.30666666666666664</v>
      </c>
      <c r="Z38" s="7"/>
      <c r="AA38" s="7"/>
      <c r="AB38" s="7"/>
      <c r="AC38" s="7"/>
      <c r="AD38" s="125"/>
    </row>
    <row r="39" spans="1:30" s="161" customFormat="1" x14ac:dyDescent="0.2">
      <c r="A39" s="175">
        <v>325</v>
      </c>
      <c r="B39" s="151" t="s">
        <v>73</v>
      </c>
      <c r="C39" s="151" t="s">
        <v>2</v>
      </c>
      <c r="D39" s="151" t="s">
        <v>164</v>
      </c>
      <c r="E39" s="151"/>
      <c r="F39" s="151">
        <v>15</v>
      </c>
      <c r="G39" s="151">
        <v>4</v>
      </c>
      <c r="H39" s="151" t="s">
        <v>83</v>
      </c>
      <c r="I39" s="151" t="s">
        <v>9</v>
      </c>
      <c r="J39" s="151"/>
      <c r="K39" s="151">
        <v>-53.3</v>
      </c>
      <c r="L39" s="151"/>
      <c r="M39" s="151"/>
      <c r="N39" s="151">
        <v>9</v>
      </c>
      <c r="O39" s="151">
        <v>10</v>
      </c>
      <c r="P39" s="151">
        <v>-76.805199999999999</v>
      </c>
      <c r="Q39" s="151">
        <v>139.45859999999999</v>
      </c>
      <c r="R39" s="151">
        <v>19.251899999999999</v>
      </c>
      <c r="S39" s="151">
        <v>1</v>
      </c>
      <c r="T39" s="155">
        <v>100</v>
      </c>
      <c r="U39" s="156">
        <v>43</v>
      </c>
      <c r="V39" s="155" t="s">
        <v>7</v>
      </c>
      <c r="W39" s="155"/>
      <c r="X39" s="151"/>
      <c r="Y39" s="151">
        <f t="shared" si="10"/>
        <v>0.14333333333333334</v>
      </c>
      <c r="Z39" s="151"/>
      <c r="AA39" s="151"/>
      <c r="AB39" s="151"/>
      <c r="AC39" s="151"/>
      <c r="AD39" s="197"/>
    </row>
    <row r="40" spans="1:30" s="27" customFormat="1" x14ac:dyDescent="0.2">
      <c r="A40" s="11">
        <v>326</v>
      </c>
      <c r="B40" s="7" t="s">
        <v>73</v>
      </c>
      <c r="C40" s="7" t="s">
        <v>2</v>
      </c>
      <c r="D40" s="7" t="s">
        <v>164</v>
      </c>
      <c r="E40" s="7"/>
      <c r="F40" s="7">
        <v>15</v>
      </c>
      <c r="G40" s="7">
        <v>1</v>
      </c>
      <c r="H40" s="7" t="s">
        <v>83</v>
      </c>
      <c r="I40" s="7" t="s">
        <v>8</v>
      </c>
      <c r="J40" s="7"/>
      <c r="K40" s="7">
        <v>-64.900000000000006</v>
      </c>
      <c r="L40" s="7"/>
      <c r="M40" s="7"/>
      <c r="N40" s="7">
        <v>11</v>
      </c>
      <c r="O40" s="7">
        <v>12</v>
      </c>
      <c r="P40" s="7">
        <v>-64.165300000000002</v>
      </c>
      <c r="Q40" s="7">
        <v>115.0881</v>
      </c>
      <c r="R40" s="7">
        <v>29.8703</v>
      </c>
      <c r="S40" s="7">
        <v>1</v>
      </c>
      <c r="T40" s="10">
        <v>100</v>
      </c>
      <c r="U40" s="12">
        <v>210</v>
      </c>
      <c r="V40" s="10" t="s">
        <v>7</v>
      </c>
      <c r="W40" s="10"/>
      <c r="X40" s="7"/>
      <c r="Y40" s="7">
        <f t="shared" si="10"/>
        <v>0.7</v>
      </c>
      <c r="Z40" s="7"/>
      <c r="AA40" s="7"/>
      <c r="AB40" s="7"/>
      <c r="AC40" s="7"/>
      <c r="AD40" s="125"/>
    </row>
    <row r="41" spans="1:30" s="27" customFormat="1" x14ac:dyDescent="0.2">
      <c r="A41" s="11">
        <v>327</v>
      </c>
      <c r="B41" s="7" t="s">
        <v>73</v>
      </c>
      <c r="C41" s="7" t="s">
        <v>2</v>
      </c>
      <c r="D41" s="7" t="s">
        <v>164</v>
      </c>
      <c r="E41" s="7"/>
      <c r="F41" s="7">
        <v>15</v>
      </c>
      <c r="G41" s="7">
        <v>2</v>
      </c>
      <c r="H41" s="7" t="s">
        <v>83</v>
      </c>
      <c r="I41" s="7" t="s">
        <v>8</v>
      </c>
      <c r="J41" s="7"/>
      <c r="K41" s="7">
        <v>-67.2</v>
      </c>
      <c r="L41" s="7"/>
      <c r="M41" s="7"/>
      <c r="N41" s="7">
        <v>13</v>
      </c>
      <c r="O41" s="7">
        <v>14</v>
      </c>
      <c r="P41" s="7">
        <v>-71.680499999999995</v>
      </c>
      <c r="Q41" s="7">
        <v>65.046800000000005</v>
      </c>
      <c r="R41" s="7">
        <v>29.956399999999999</v>
      </c>
      <c r="S41" s="7">
        <v>1</v>
      </c>
      <c r="T41" s="10">
        <v>175</v>
      </c>
      <c r="U41" s="12">
        <v>57</v>
      </c>
      <c r="V41" s="10" t="s">
        <v>7</v>
      </c>
      <c r="W41" s="10"/>
      <c r="X41" s="7"/>
      <c r="Y41" s="7">
        <f t="shared" si="10"/>
        <v>0.19</v>
      </c>
      <c r="Z41" s="7"/>
      <c r="AA41" s="7"/>
      <c r="AB41" s="7"/>
      <c r="AC41" s="7"/>
      <c r="AD41" s="125"/>
    </row>
    <row r="42" spans="1:30" s="27" customFormat="1" x14ac:dyDescent="0.2">
      <c r="A42" s="11">
        <v>328</v>
      </c>
      <c r="B42" s="7" t="s">
        <v>73</v>
      </c>
      <c r="C42" s="7" t="s">
        <v>2</v>
      </c>
      <c r="D42" s="7" t="s">
        <v>164</v>
      </c>
      <c r="E42" s="7"/>
      <c r="F42" s="7">
        <v>15</v>
      </c>
      <c r="G42" s="7">
        <v>3</v>
      </c>
      <c r="H42" s="7" t="s">
        <v>83</v>
      </c>
      <c r="I42" s="7" t="s">
        <v>8</v>
      </c>
      <c r="J42" s="7"/>
      <c r="K42" s="7">
        <v>-67.099999999999994</v>
      </c>
      <c r="L42" s="7"/>
      <c r="M42" s="7"/>
      <c r="N42" s="7">
        <v>17</v>
      </c>
      <c r="O42" s="7">
        <v>18</v>
      </c>
      <c r="P42" s="7">
        <v>-51.584400000000002</v>
      </c>
      <c r="Q42" s="7">
        <v>105.0921</v>
      </c>
      <c r="R42" s="7">
        <v>19.229800000000001</v>
      </c>
      <c r="S42" s="7">
        <v>1</v>
      </c>
      <c r="T42" s="10">
        <v>50</v>
      </c>
      <c r="U42" s="12">
        <v>32</v>
      </c>
      <c r="V42" s="10" t="s">
        <v>7</v>
      </c>
      <c r="W42" s="10"/>
      <c r="X42" s="7"/>
      <c r="Y42" s="7">
        <f t="shared" si="10"/>
        <v>0.10666666666666667</v>
      </c>
      <c r="Z42" s="7"/>
      <c r="AA42" s="7"/>
      <c r="AB42" s="7"/>
      <c r="AC42" s="7"/>
      <c r="AD42" s="125"/>
    </row>
    <row r="43" spans="1:30" s="27" customFormat="1" ht="17" thickBot="1" x14ac:dyDescent="0.25">
      <c r="A43" s="11">
        <v>329</v>
      </c>
      <c r="B43" s="7" t="s">
        <v>73</v>
      </c>
      <c r="C43" s="7" t="s">
        <v>2</v>
      </c>
      <c r="D43" s="7" t="s">
        <v>164</v>
      </c>
      <c r="E43" s="7"/>
      <c r="F43" s="7">
        <v>15</v>
      </c>
      <c r="G43" s="7">
        <v>4</v>
      </c>
      <c r="H43" s="7" t="s">
        <v>83</v>
      </c>
      <c r="I43" s="7" t="s">
        <v>8</v>
      </c>
      <c r="J43" s="7"/>
      <c r="K43" s="7">
        <v>-63.2</v>
      </c>
      <c r="L43" s="7"/>
      <c r="M43" s="7"/>
      <c r="N43" s="7">
        <v>19</v>
      </c>
      <c r="O43" s="7">
        <v>20</v>
      </c>
      <c r="P43" s="7">
        <v>-148.00540000000001</v>
      </c>
      <c r="Q43" s="7">
        <v>54.902900000000002</v>
      </c>
      <c r="R43" s="7">
        <v>14.417999999999999</v>
      </c>
      <c r="S43" s="7">
        <v>1</v>
      </c>
      <c r="T43" s="10">
        <v>25</v>
      </c>
      <c r="U43" s="12">
        <v>183</v>
      </c>
      <c r="V43" s="10" t="s">
        <v>7</v>
      </c>
      <c r="W43" s="10"/>
      <c r="X43" s="7"/>
      <c r="Y43" s="7">
        <f t="shared" si="10"/>
        <v>0.61</v>
      </c>
      <c r="Z43" s="7"/>
      <c r="AA43" s="7"/>
      <c r="AB43" s="7"/>
      <c r="AC43" s="7"/>
      <c r="AD43" s="125"/>
    </row>
    <row r="44" spans="1:30" s="134" customFormat="1" x14ac:dyDescent="0.2">
      <c r="A44" s="188" t="s">
        <v>0</v>
      </c>
      <c r="B44" s="189"/>
      <c r="C44" s="189"/>
      <c r="D44" s="189"/>
      <c r="E44" s="189"/>
      <c r="F44" s="189"/>
      <c r="G44" s="190"/>
      <c r="H44" s="190"/>
      <c r="I44" s="189"/>
      <c r="J44" s="134" t="s">
        <v>186</v>
      </c>
      <c r="K44" s="134">
        <f>AVERAGE(K37:K39)</f>
        <v>-55.666666666666664</v>
      </c>
      <c r="O44" s="134" t="s">
        <v>186</v>
      </c>
      <c r="P44" s="134">
        <f>AVERAGE(P37:P39)</f>
        <v>-59.802066666666668</v>
      </c>
      <c r="Q44" s="134">
        <f>AVERAGE(Q37:Q39)</f>
        <v>271.62756666666661</v>
      </c>
      <c r="R44" s="134">
        <f>AVERAGE(R37:R39)</f>
        <v>29.432333333333332</v>
      </c>
      <c r="T44" s="143">
        <f>MEDIAN(T37:T39)</f>
        <v>100</v>
      </c>
      <c r="U44" s="134">
        <f>AVERAGE(U37:U39)</f>
        <v>102</v>
      </c>
      <c r="V44" s="190"/>
      <c r="W44" s="190"/>
      <c r="X44" s="134">
        <f>U44/300</f>
        <v>0.34</v>
      </c>
      <c r="Y44" s="134">
        <f>V44/300</f>
        <v>0</v>
      </c>
      <c r="Z44" s="190"/>
      <c r="AA44" s="190"/>
      <c r="AB44" s="190"/>
      <c r="AC44" s="190"/>
      <c r="AD44" s="191"/>
    </row>
    <row r="45" spans="1:30" s="136" customFormat="1" ht="17" thickBot="1" x14ac:dyDescent="0.25">
      <c r="A45" s="192"/>
      <c r="B45" s="193"/>
      <c r="C45" s="193"/>
      <c r="D45" s="193"/>
      <c r="E45" s="193"/>
      <c r="F45" s="193"/>
      <c r="G45" s="194"/>
      <c r="H45" s="194"/>
      <c r="I45" s="193"/>
      <c r="J45" s="136" t="s">
        <v>8</v>
      </c>
      <c r="K45" s="136">
        <f>AVERAGE(K40:K43)</f>
        <v>-65.600000000000009</v>
      </c>
      <c r="O45" s="136" t="s">
        <v>8</v>
      </c>
      <c r="P45" s="136">
        <f t="shared" ref="P45:R45" si="11">AVERAGE(P40:P43)</f>
        <v>-83.858900000000006</v>
      </c>
      <c r="Q45" s="136">
        <f t="shared" si="11"/>
        <v>85.032475000000005</v>
      </c>
      <c r="R45" s="136">
        <f t="shared" si="11"/>
        <v>23.368625000000002</v>
      </c>
      <c r="T45" s="144">
        <f>MEDIAN(T40:T43)</f>
        <v>75</v>
      </c>
      <c r="U45" s="136">
        <f>AVERAGE(U40:U43)</f>
        <v>120.5</v>
      </c>
      <c r="V45" s="194"/>
      <c r="W45" s="194"/>
      <c r="X45" s="136">
        <f>U45/300</f>
        <v>0.40166666666666667</v>
      </c>
      <c r="Y45" s="136">
        <f>V45/300</f>
        <v>0</v>
      </c>
      <c r="Z45" s="194"/>
      <c r="AA45" s="194"/>
      <c r="AB45" s="194"/>
      <c r="AC45" s="194"/>
      <c r="AD45" s="195"/>
    </row>
    <row r="46" spans="1:30" s="187" customFormat="1" x14ac:dyDescent="0.2">
      <c r="A46" s="8"/>
      <c r="B46" s="8"/>
      <c r="C46" s="8"/>
      <c r="D46" s="8"/>
      <c r="E46" s="8"/>
      <c r="F46" s="8"/>
      <c r="G46" s="35"/>
      <c r="H46" s="35"/>
      <c r="I46" s="8"/>
      <c r="J46" s="35"/>
      <c r="K46" s="65"/>
      <c r="L46" s="35"/>
      <c r="M46" s="35"/>
      <c r="N46" s="8"/>
      <c r="O46" s="35"/>
      <c r="P46" s="65"/>
      <c r="Q46" s="65"/>
      <c r="R46" s="65"/>
      <c r="S46" s="35"/>
      <c r="T46" s="65"/>
      <c r="U46" s="65"/>
      <c r="V46" s="35"/>
    </row>
    <row r="48" spans="1:30" x14ac:dyDescent="0.2">
      <c r="A48" s="299" t="s">
        <v>175</v>
      </c>
      <c r="B48" s="299"/>
      <c r="C48" s="299"/>
      <c r="D48" s="299"/>
      <c r="E48" s="299"/>
      <c r="F48" s="299"/>
      <c r="G48" s="299"/>
      <c r="H48" s="299"/>
      <c r="I48" s="299"/>
      <c r="J48" s="299"/>
      <c r="K48" s="299"/>
      <c r="L48" s="299"/>
      <c r="M48" s="299"/>
    </row>
    <row r="49" spans="1:21" x14ac:dyDescent="0.2">
      <c r="A49" s="36"/>
      <c r="B49" s="288" t="s">
        <v>147</v>
      </c>
      <c r="C49" s="288"/>
      <c r="D49" s="288"/>
      <c r="E49" s="289" t="s">
        <v>156</v>
      </c>
      <c r="F49" s="289"/>
      <c r="G49" s="289"/>
      <c r="H49" s="316" t="s">
        <v>160</v>
      </c>
      <c r="I49" s="316"/>
      <c r="J49" s="316"/>
      <c r="K49" s="294" t="s">
        <v>165</v>
      </c>
      <c r="L49" s="294"/>
      <c r="M49" s="294"/>
      <c r="P49" s="37" t="s">
        <v>147</v>
      </c>
      <c r="Q49" s="37" t="s">
        <v>156</v>
      </c>
      <c r="R49" s="37" t="s">
        <v>160</v>
      </c>
      <c r="S49" s="37" t="s">
        <v>73</v>
      </c>
    </row>
    <row r="50" spans="1:21" x14ac:dyDescent="0.2">
      <c r="A50" s="40" t="s">
        <v>117</v>
      </c>
      <c r="B50" s="42">
        <v>-25.522200000000002</v>
      </c>
      <c r="C50" s="42">
        <v>-69.337900000000005</v>
      </c>
      <c r="D50" s="42">
        <v>-117.85720000000001</v>
      </c>
      <c r="E50" s="42">
        <v>-51.8904</v>
      </c>
      <c r="F50" s="42">
        <v>-51.8904</v>
      </c>
      <c r="G50" s="42">
        <v>-79.257499999999993</v>
      </c>
      <c r="H50" s="42">
        <v>-122.1181</v>
      </c>
      <c r="I50" s="42">
        <v>-20.687200000000001</v>
      </c>
      <c r="J50" s="42">
        <v>-65.956000000000003</v>
      </c>
      <c r="K50" s="42">
        <v>-29.708400000000001</v>
      </c>
      <c r="L50" s="42">
        <v>-72.892600000000002</v>
      </c>
      <c r="M50" s="42">
        <v>-76.805199999999999</v>
      </c>
      <c r="P50" s="37">
        <f>AVERAGE(B50:D50)</f>
        <v>-70.905766666666679</v>
      </c>
      <c r="Q50" s="37">
        <f>AVERAGE(E50:G50)</f>
        <v>-61.012766666666664</v>
      </c>
      <c r="R50" s="37">
        <f>AVERAGE(H50:J50)</f>
        <v>-69.587100000000007</v>
      </c>
      <c r="S50" s="37">
        <f>AVERAGE(K50:M50)</f>
        <v>-59.802066666666668</v>
      </c>
    </row>
    <row r="51" spans="1:21" x14ac:dyDescent="0.2">
      <c r="A51" s="40" t="s">
        <v>8</v>
      </c>
      <c r="B51" s="42">
        <v>-126.32940000000001</v>
      </c>
      <c r="C51" s="42">
        <v>-139.1448</v>
      </c>
      <c r="D51" s="42">
        <v>-89.908900000000003</v>
      </c>
      <c r="E51" s="42">
        <v>-121.9254</v>
      </c>
      <c r="F51" s="42">
        <v>-44.470300000000002</v>
      </c>
      <c r="G51" s="42">
        <v>-75.930499999999995</v>
      </c>
      <c r="H51" s="42">
        <v>-111.0181</v>
      </c>
      <c r="I51" s="42">
        <v>-136.97710000000001</v>
      </c>
      <c r="J51" s="42">
        <v>-101.51779999999999</v>
      </c>
      <c r="K51" s="42">
        <v>-64.165300000000002</v>
      </c>
      <c r="L51" s="42">
        <v>-71.680499999999995</v>
      </c>
      <c r="M51" s="42">
        <v>-51.584400000000002</v>
      </c>
      <c r="P51" s="37">
        <f t="shared" ref="P51" si="12">AVERAGE(B51:D51)</f>
        <v>-118.46103333333333</v>
      </c>
      <c r="Q51" s="37">
        <f t="shared" ref="Q51" si="13">AVERAGE(E51:G51)</f>
        <v>-80.775400000000005</v>
      </c>
      <c r="R51" s="37">
        <f t="shared" ref="R51" si="14">AVERAGE(H51:J51)</f>
        <v>-116.50433333333335</v>
      </c>
      <c r="S51" s="37">
        <f t="shared" ref="S51" si="15">AVERAGE(K51:M51)</f>
        <v>-62.476733333333335</v>
      </c>
    </row>
    <row r="52" spans="1:21" x14ac:dyDescent="0.2">
      <c r="A52" s="40" t="s">
        <v>115</v>
      </c>
      <c r="B52" s="88"/>
      <c r="C52" s="88"/>
      <c r="D52" s="72"/>
      <c r="E52" s="88"/>
      <c r="F52" s="88"/>
      <c r="G52" s="72"/>
      <c r="H52" s="42"/>
      <c r="I52" s="89"/>
      <c r="J52" s="89"/>
      <c r="K52" s="42"/>
      <c r="L52" s="42"/>
      <c r="M52" s="42"/>
      <c r="P52" s="31"/>
      <c r="Q52" s="31"/>
      <c r="R52" s="31"/>
      <c r="S52" s="31"/>
      <c r="U52" s="27"/>
    </row>
    <row r="53" spans="1:21" s="27" customFormat="1" x14ac:dyDescent="0.2">
      <c r="A53" s="98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U53"/>
    </row>
    <row r="54" spans="1:21" x14ac:dyDescent="0.2">
      <c r="A54" s="299" t="s">
        <v>35</v>
      </c>
      <c r="B54" s="299"/>
      <c r="C54" s="299"/>
      <c r="D54" s="299"/>
      <c r="E54" s="299"/>
      <c r="F54" s="299"/>
      <c r="G54" s="299"/>
      <c r="H54" s="299"/>
      <c r="I54" s="299"/>
      <c r="J54" s="299"/>
      <c r="K54" s="299"/>
      <c r="L54" s="299"/>
      <c r="M54" s="299"/>
    </row>
    <row r="55" spans="1:21" x14ac:dyDescent="0.2">
      <c r="A55" s="40"/>
      <c r="B55" s="288" t="s">
        <v>147</v>
      </c>
      <c r="C55" s="288"/>
      <c r="D55" s="288"/>
      <c r="E55" s="289" t="s">
        <v>109</v>
      </c>
      <c r="F55" s="289"/>
      <c r="G55" s="289"/>
      <c r="H55" s="316" t="s">
        <v>160</v>
      </c>
      <c r="I55" s="316"/>
      <c r="J55" s="316"/>
      <c r="K55" s="294" t="s">
        <v>165</v>
      </c>
      <c r="L55" s="294"/>
      <c r="M55" s="294"/>
      <c r="P55" s="37" t="s">
        <v>147</v>
      </c>
      <c r="Q55" s="37" t="s">
        <v>156</v>
      </c>
      <c r="R55" s="37" t="s">
        <v>160</v>
      </c>
      <c r="S55" s="37" t="s">
        <v>73</v>
      </c>
    </row>
    <row r="56" spans="1:21" x14ac:dyDescent="0.2">
      <c r="A56" s="40" t="s">
        <v>117</v>
      </c>
      <c r="B56" s="42">
        <v>404.80509999999998</v>
      </c>
      <c r="C56" s="42">
        <v>285.52199999999999</v>
      </c>
      <c r="D56" s="42">
        <v>101.6785</v>
      </c>
      <c r="E56" s="42">
        <v>566.57349999999997</v>
      </c>
      <c r="F56" s="42">
        <v>566.57349999999997</v>
      </c>
      <c r="G56" s="42">
        <v>314.22179999999997</v>
      </c>
      <c r="H56" s="42">
        <v>46.684399999999997</v>
      </c>
      <c r="I56" s="42">
        <v>409.62119999999999</v>
      </c>
      <c r="J56" s="42">
        <v>241.8914</v>
      </c>
      <c r="K56" s="42">
        <v>443.9846</v>
      </c>
      <c r="L56" s="42">
        <v>231.43950000000001</v>
      </c>
      <c r="M56" s="42">
        <v>139.45859999999999</v>
      </c>
      <c r="P56" s="37">
        <f>AVERAGE(B56:D56)</f>
        <v>264.00186666666667</v>
      </c>
      <c r="Q56" s="37">
        <f>AVERAGE(E56:G56)</f>
        <v>482.45626666666664</v>
      </c>
      <c r="R56" s="37">
        <f>AVERAGE(H56:J56)</f>
        <v>232.73233333333334</v>
      </c>
      <c r="S56" s="37">
        <f>AVERAGE(K56:M56)</f>
        <v>271.62756666666661</v>
      </c>
    </row>
    <row r="57" spans="1:21" x14ac:dyDescent="0.2">
      <c r="A57" s="40" t="s">
        <v>8</v>
      </c>
      <c r="B57" s="42">
        <v>247.0385</v>
      </c>
      <c r="C57" s="42">
        <v>230.0822</v>
      </c>
      <c r="D57" s="42">
        <v>349.27460000000002</v>
      </c>
      <c r="E57" s="42">
        <v>114.72369999999999</v>
      </c>
      <c r="F57" s="42">
        <v>196.44649999999999</v>
      </c>
      <c r="G57" s="42">
        <v>218.2928</v>
      </c>
      <c r="H57" s="42">
        <v>274.68869999999998</v>
      </c>
      <c r="I57" s="42">
        <v>141.63730000000001</v>
      </c>
      <c r="J57" s="42">
        <v>121.7251</v>
      </c>
      <c r="K57" s="42">
        <v>115.0881</v>
      </c>
      <c r="L57" s="42">
        <v>65.046800000000005</v>
      </c>
      <c r="M57" s="42">
        <v>105.0921</v>
      </c>
      <c r="P57" s="37">
        <f t="shared" ref="P57" si="16">AVERAGE(B57:D57)</f>
        <v>275.46510000000001</v>
      </c>
      <c r="Q57" s="37">
        <f t="shared" ref="Q57" si="17">AVERAGE(E57:G57)</f>
        <v>176.48766666666666</v>
      </c>
      <c r="R57" s="37">
        <f t="shared" ref="R57" si="18">AVERAGE(H57:J57)</f>
        <v>179.35036666666667</v>
      </c>
      <c r="S57" s="37">
        <f t="shared" ref="S57" si="19">AVERAGE(K57:M57)</f>
        <v>95.075666666666677</v>
      </c>
    </row>
    <row r="58" spans="1:21" x14ac:dyDescent="0.2">
      <c r="A58" s="40" t="s">
        <v>115</v>
      </c>
      <c r="B58" s="86"/>
      <c r="C58" s="86"/>
      <c r="D58" s="72"/>
      <c r="E58" s="72"/>
      <c r="F58" s="72"/>
      <c r="G58" s="72"/>
      <c r="H58" s="42"/>
      <c r="I58" s="42"/>
      <c r="J58" s="42"/>
      <c r="K58" s="42"/>
      <c r="L58" s="42"/>
      <c r="M58" s="42"/>
      <c r="P58" s="31"/>
      <c r="Q58" s="31"/>
      <c r="R58" s="31"/>
      <c r="S58" s="31"/>
    </row>
    <row r="59" spans="1:21" x14ac:dyDescent="0.2">
      <c r="A59" s="98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</row>
    <row r="60" spans="1:21" x14ac:dyDescent="0.2">
      <c r="A60" s="299" t="s">
        <v>36</v>
      </c>
      <c r="B60" s="299"/>
      <c r="C60" s="299"/>
      <c r="D60" s="299"/>
      <c r="E60" s="299"/>
      <c r="F60" s="299"/>
      <c r="G60" s="299"/>
      <c r="H60" s="299"/>
      <c r="I60" s="299"/>
      <c r="J60" s="299"/>
      <c r="K60" s="299"/>
      <c r="L60" s="299"/>
      <c r="M60" s="299"/>
    </row>
    <row r="61" spans="1:21" x14ac:dyDescent="0.2">
      <c r="A61" s="40"/>
      <c r="B61" s="288" t="s">
        <v>147</v>
      </c>
      <c r="C61" s="288"/>
      <c r="D61" s="288"/>
      <c r="E61" s="289" t="s">
        <v>109</v>
      </c>
      <c r="F61" s="289"/>
      <c r="G61" s="289"/>
      <c r="H61" s="316" t="s">
        <v>160</v>
      </c>
      <c r="I61" s="316"/>
      <c r="J61" s="316"/>
      <c r="K61" s="294" t="s">
        <v>165</v>
      </c>
      <c r="L61" s="294"/>
      <c r="M61" s="294"/>
      <c r="P61" s="37" t="s">
        <v>147</v>
      </c>
      <c r="Q61" s="37" t="s">
        <v>156</v>
      </c>
      <c r="R61" s="37" t="s">
        <v>160</v>
      </c>
      <c r="S61" s="37" t="s">
        <v>73</v>
      </c>
    </row>
    <row r="62" spans="1:21" x14ac:dyDescent="0.2">
      <c r="A62" s="40" t="s">
        <v>117</v>
      </c>
      <c r="B62" s="42">
        <v>14.558199999999999</v>
      </c>
      <c r="C62" s="42">
        <v>38.1509</v>
      </c>
      <c r="D62" s="42">
        <v>32.368499999999997</v>
      </c>
      <c r="E62" s="42">
        <v>14.9185</v>
      </c>
      <c r="F62" s="42">
        <v>14.9185</v>
      </c>
      <c r="G62" s="42">
        <v>18.0397</v>
      </c>
      <c r="H62" s="42">
        <v>22.418700000000001</v>
      </c>
      <c r="I62" s="42">
        <v>42.285299999999999</v>
      </c>
      <c r="J62" s="42">
        <v>37.668399999999998</v>
      </c>
      <c r="K62" s="42">
        <v>37.732199999999999</v>
      </c>
      <c r="L62" s="42">
        <v>31.312899999999999</v>
      </c>
      <c r="M62" s="42">
        <v>19.251899999999999</v>
      </c>
      <c r="P62" s="37">
        <f>AVERAGE(B62:D62)</f>
        <v>28.359199999999998</v>
      </c>
      <c r="Q62" s="37">
        <f>AVERAGE(E62:G62)</f>
        <v>15.9589</v>
      </c>
      <c r="R62" s="37">
        <f>AVERAGE(H62:J62)</f>
        <v>34.124133333333333</v>
      </c>
      <c r="S62" s="37">
        <f>AVERAGE(K62:M62)</f>
        <v>29.432333333333332</v>
      </c>
    </row>
    <row r="63" spans="1:21" x14ac:dyDescent="0.2">
      <c r="A63" s="40" t="s">
        <v>8</v>
      </c>
      <c r="B63" s="42">
        <v>13.2941</v>
      </c>
      <c r="C63" s="42">
        <v>38.213200000000001</v>
      </c>
      <c r="D63" s="42">
        <v>16.986899999999999</v>
      </c>
      <c r="E63" s="42">
        <v>20.142900000000001</v>
      </c>
      <c r="F63" s="42">
        <v>9.0798000000000005</v>
      </c>
      <c r="G63" s="42">
        <v>19.880099999999999</v>
      </c>
      <c r="H63" s="42">
        <v>18.533200000000001</v>
      </c>
      <c r="I63" s="42">
        <v>17.033000000000001</v>
      </c>
      <c r="J63" s="42">
        <v>31.211400000000001</v>
      </c>
      <c r="K63" s="42">
        <v>29.8703</v>
      </c>
      <c r="L63" s="42">
        <v>29.956399999999999</v>
      </c>
      <c r="M63" s="42">
        <v>19.229800000000001</v>
      </c>
      <c r="P63" s="37">
        <f t="shared" ref="P63" si="20">AVERAGE(B63:D63)</f>
        <v>22.831400000000002</v>
      </c>
      <c r="Q63" s="37">
        <f t="shared" ref="Q63" si="21">AVERAGE(E63:G63)</f>
        <v>16.367599999999999</v>
      </c>
      <c r="R63" s="37">
        <f t="shared" ref="R63" si="22">AVERAGE(H63:J63)</f>
        <v>22.259200000000003</v>
      </c>
      <c r="S63" s="37">
        <f t="shared" ref="S63" si="23">AVERAGE(K63:M63)</f>
        <v>26.352166666666665</v>
      </c>
    </row>
    <row r="64" spans="1:21" x14ac:dyDescent="0.2">
      <c r="A64" s="40" t="s">
        <v>115</v>
      </c>
      <c r="B64" s="72"/>
      <c r="C64" s="72"/>
      <c r="D64" s="72"/>
      <c r="E64" s="72"/>
      <c r="F64" s="72"/>
      <c r="G64" s="72"/>
      <c r="H64" s="42"/>
      <c r="I64" s="42"/>
      <c r="J64" s="42"/>
      <c r="K64" s="42"/>
      <c r="L64" s="42"/>
      <c r="M64" s="42"/>
      <c r="P64" s="31"/>
      <c r="Q64" s="31"/>
      <c r="R64" s="31"/>
      <c r="S64" s="31"/>
      <c r="U64" s="58" t="s">
        <v>107</v>
      </c>
    </row>
    <row r="65" spans="1:39" x14ac:dyDescent="0.2">
      <c r="A65" s="98"/>
      <c r="B65" s="104"/>
      <c r="C65" s="104"/>
      <c r="D65" s="104"/>
      <c r="E65" s="104"/>
      <c r="F65" s="104"/>
      <c r="G65" s="104"/>
      <c r="H65" s="99"/>
      <c r="I65" s="99"/>
      <c r="J65" s="99"/>
      <c r="K65" s="99"/>
      <c r="L65" s="99"/>
      <c r="M65" s="99"/>
      <c r="U65" s="57" t="s">
        <v>106</v>
      </c>
    </row>
    <row r="66" spans="1:39" x14ac:dyDescent="0.2">
      <c r="A66" s="299" t="s">
        <v>53</v>
      </c>
      <c r="B66" s="299"/>
      <c r="C66" s="299"/>
      <c r="D66" s="299"/>
      <c r="E66" s="299"/>
      <c r="F66" s="299"/>
      <c r="G66" s="299"/>
      <c r="H66" s="299"/>
      <c r="I66" s="299"/>
      <c r="J66" s="299"/>
      <c r="K66" s="299"/>
      <c r="L66" s="299"/>
      <c r="M66" s="299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</row>
    <row r="67" spans="1:39" x14ac:dyDescent="0.2">
      <c r="A67" s="40"/>
      <c r="B67" s="288" t="s">
        <v>147</v>
      </c>
      <c r="C67" s="288"/>
      <c r="D67" s="288"/>
      <c r="E67" s="289" t="s">
        <v>109</v>
      </c>
      <c r="F67" s="289"/>
      <c r="G67" s="289"/>
      <c r="H67" s="316" t="s">
        <v>160</v>
      </c>
      <c r="I67" s="316"/>
      <c r="J67" s="316"/>
      <c r="K67" s="294" t="s">
        <v>165</v>
      </c>
      <c r="L67" s="294"/>
      <c r="M67" s="294"/>
      <c r="P67" s="37" t="s">
        <v>147</v>
      </c>
      <c r="Q67" s="37" t="s">
        <v>156</v>
      </c>
      <c r="R67" s="37" t="s">
        <v>160</v>
      </c>
      <c r="S67" s="37" t="s">
        <v>73</v>
      </c>
      <c r="U67" s="40" t="s">
        <v>117</v>
      </c>
      <c r="V67" s="288" t="s">
        <v>147</v>
      </c>
      <c r="W67" s="288"/>
      <c r="X67" s="288"/>
      <c r="Y67" s="289" t="s">
        <v>109</v>
      </c>
      <c r="Z67" s="289"/>
      <c r="AA67" s="289"/>
      <c r="AB67" s="316" t="s">
        <v>160</v>
      </c>
      <c r="AC67" s="316"/>
      <c r="AD67" s="316"/>
      <c r="AE67" s="294" t="s">
        <v>165</v>
      </c>
      <c r="AF67" s="294"/>
      <c r="AG67" s="294"/>
      <c r="AJ67" s="37" t="s">
        <v>46</v>
      </c>
      <c r="AK67" s="37" t="s">
        <v>82</v>
      </c>
      <c r="AL67" s="37" t="s">
        <v>48</v>
      </c>
      <c r="AM67" s="37" t="s">
        <v>81</v>
      </c>
    </row>
    <row r="68" spans="1:39" x14ac:dyDescent="0.2">
      <c r="A68" s="40" t="s">
        <v>117</v>
      </c>
      <c r="B68" s="72">
        <v>-55.9</v>
      </c>
      <c r="C68" s="72">
        <v>-50</v>
      </c>
      <c r="D68" s="72">
        <v>-38.9</v>
      </c>
      <c r="E68" s="72">
        <v>-41.3</v>
      </c>
      <c r="F68" s="72">
        <v>-55.5</v>
      </c>
      <c r="G68" s="72">
        <v>-40.5</v>
      </c>
      <c r="H68" s="42">
        <v>-55.5</v>
      </c>
      <c r="I68" s="42">
        <v>-60</v>
      </c>
      <c r="J68" s="42">
        <v>-59.1</v>
      </c>
      <c r="K68" s="42">
        <v>-56.3</v>
      </c>
      <c r="L68" s="42">
        <v>-57.4</v>
      </c>
      <c r="M68" s="42">
        <v>-53.3</v>
      </c>
      <c r="P68" s="37">
        <f>AVERAGE(B68:D68)</f>
        <v>-48.266666666666673</v>
      </c>
      <c r="Q68" s="37">
        <f>AVERAGE(E68:G68)</f>
        <v>-45.766666666666673</v>
      </c>
      <c r="R68" s="37">
        <f>AVERAGE(H68:J68)</f>
        <v>-58.199999999999996</v>
      </c>
      <c r="S68" s="37">
        <f>AVERAGE(K68:M68)</f>
        <v>-55.666666666666664</v>
      </c>
      <c r="U68" s="40" t="s">
        <v>8</v>
      </c>
      <c r="V68" s="41">
        <f>B68-12.5</f>
        <v>-68.400000000000006</v>
      </c>
      <c r="W68" s="41">
        <f t="shared" ref="W68:AG69" si="24">C68-12.5</f>
        <v>-62.5</v>
      </c>
      <c r="X68" s="41">
        <f t="shared" si="24"/>
        <v>-51.4</v>
      </c>
      <c r="Y68" s="41">
        <f t="shared" si="24"/>
        <v>-53.8</v>
      </c>
      <c r="Z68" s="41">
        <f t="shared" si="24"/>
        <v>-68</v>
      </c>
      <c r="AA68" s="41">
        <f t="shared" si="24"/>
        <v>-53</v>
      </c>
      <c r="AB68" s="41">
        <f t="shared" si="24"/>
        <v>-68</v>
      </c>
      <c r="AC68" s="41">
        <f t="shared" si="24"/>
        <v>-72.5</v>
      </c>
      <c r="AD68" s="41">
        <f t="shared" si="24"/>
        <v>-71.599999999999994</v>
      </c>
      <c r="AE68" s="41">
        <f t="shared" si="24"/>
        <v>-68.8</v>
      </c>
      <c r="AF68" s="41">
        <f t="shared" si="24"/>
        <v>-69.900000000000006</v>
      </c>
      <c r="AG68" s="41">
        <f t="shared" si="24"/>
        <v>-65.8</v>
      </c>
      <c r="AJ68" s="37">
        <f t="shared" ref="AJ68:AJ69" si="25">AVERAGE(V68:X68)</f>
        <v>-60.766666666666673</v>
      </c>
      <c r="AK68" s="37">
        <f t="shared" ref="AK68:AK69" si="26">AVERAGE(Y68:AA68)</f>
        <v>-58.266666666666673</v>
      </c>
      <c r="AL68" s="37">
        <f t="shared" ref="AL68:AL69" si="27">AVERAGE(AB68:AD68)</f>
        <v>-70.7</v>
      </c>
      <c r="AM68" s="37">
        <f t="shared" ref="AM68:AM69" si="28">AVERAGE(AE68:AG68)</f>
        <v>-68.166666666666671</v>
      </c>
    </row>
    <row r="69" spans="1:39" x14ac:dyDescent="0.2">
      <c r="A69" s="40" t="s">
        <v>8</v>
      </c>
      <c r="B69" s="72">
        <v>-55.8</v>
      </c>
      <c r="C69" s="72">
        <v>-45.5</v>
      </c>
      <c r="D69" s="72">
        <v>-49.4</v>
      </c>
      <c r="E69" s="72">
        <v>-51.4</v>
      </c>
      <c r="F69" s="72">
        <v>-56.6</v>
      </c>
      <c r="G69" s="72">
        <v>-47.8</v>
      </c>
      <c r="H69" s="42">
        <v>-52.3</v>
      </c>
      <c r="I69" s="42">
        <v>-52.9</v>
      </c>
      <c r="J69" s="42">
        <v>-58.8</v>
      </c>
      <c r="K69" s="42">
        <v>-64.900000000000006</v>
      </c>
      <c r="L69" s="42">
        <v>-67.2</v>
      </c>
      <c r="M69" s="42">
        <v>-67.099999999999994</v>
      </c>
      <c r="P69" s="37">
        <f t="shared" ref="P69" si="29">AVERAGE(B69:D69)</f>
        <v>-50.233333333333327</v>
      </c>
      <c r="Q69" s="37">
        <f t="shared" ref="Q69" si="30">AVERAGE(E69:G69)</f>
        <v>-51.933333333333337</v>
      </c>
      <c r="R69" s="37">
        <f t="shared" ref="R69" si="31">AVERAGE(H69:J69)</f>
        <v>-54.666666666666664</v>
      </c>
      <c r="S69" s="37">
        <f t="shared" ref="S69" si="32">AVERAGE(K69:M69)</f>
        <v>-66.400000000000006</v>
      </c>
      <c r="U69" s="40"/>
      <c r="V69" s="41">
        <f t="shared" ref="V69" si="33">B69-12.5</f>
        <v>-68.3</v>
      </c>
      <c r="W69" s="41">
        <f t="shared" si="24"/>
        <v>-58</v>
      </c>
      <c r="X69" s="41">
        <f t="shared" si="24"/>
        <v>-61.9</v>
      </c>
      <c r="Y69" s="41">
        <f t="shared" si="24"/>
        <v>-63.9</v>
      </c>
      <c r="Z69" s="41">
        <f t="shared" si="24"/>
        <v>-69.099999999999994</v>
      </c>
      <c r="AA69" s="41">
        <f t="shared" si="24"/>
        <v>-60.3</v>
      </c>
      <c r="AB69" s="41">
        <f t="shared" si="24"/>
        <v>-64.8</v>
      </c>
      <c r="AC69" s="41">
        <f t="shared" si="24"/>
        <v>-65.400000000000006</v>
      </c>
      <c r="AD69" s="41">
        <f t="shared" si="24"/>
        <v>-71.3</v>
      </c>
      <c r="AE69" s="41">
        <f t="shared" si="24"/>
        <v>-77.400000000000006</v>
      </c>
      <c r="AF69" s="41">
        <f t="shared" si="24"/>
        <v>-79.7</v>
      </c>
      <c r="AG69" s="41">
        <f t="shared" si="24"/>
        <v>-79.599999999999994</v>
      </c>
      <c r="AJ69" s="37">
        <f t="shared" si="25"/>
        <v>-62.733333333333327</v>
      </c>
      <c r="AK69" s="37">
        <f t="shared" si="26"/>
        <v>-64.433333333333337</v>
      </c>
      <c r="AL69" s="37">
        <f t="shared" si="27"/>
        <v>-67.166666666666671</v>
      </c>
      <c r="AM69" s="37">
        <f t="shared" si="28"/>
        <v>-78.900000000000006</v>
      </c>
    </row>
    <row r="70" spans="1:39" x14ac:dyDescent="0.2">
      <c r="A70" s="40" t="s">
        <v>115</v>
      </c>
      <c r="B70" s="72"/>
      <c r="C70" s="72"/>
      <c r="D70" s="72"/>
      <c r="E70" s="72"/>
      <c r="F70" s="72"/>
      <c r="G70" s="72"/>
      <c r="H70" s="72"/>
      <c r="I70" s="72"/>
      <c r="J70" s="72"/>
      <c r="K70" s="42"/>
      <c r="L70" s="42"/>
      <c r="M70" s="42"/>
      <c r="P70" s="31"/>
      <c r="Q70" s="31"/>
      <c r="R70" s="31"/>
      <c r="S70" s="3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J70" s="37"/>
      <c r="AK70" s="37"/>
      <c r="AL70" s="37"/>
      <c r="AM70" s="37"/>
    </row>
    <row r="71" spans="1:39" x14ac:dyDescent="0.2">
      <c r="A71" s="98"/>
      <c r="B71" s="104"/>
      <c r="C71" s="104"/>
      <c r="D71" s="104"/>
      <c r="E71" s="104"/>
      <c r="F71" s="104"/>
      <c r="G71" s="104"/>
      <c r="H71" s="99"/>
      <c r="I71" s="99"/>
      <c r="J71" s="99"/>
      <c r="K71" s="99"/>
      <c r="L71" s="99"/>
      <c r="M71" s="99"/>
    </row>
    <row r="72" spans="1:39" x14ac:dyDescent="0.2">
      <c r="A72" s="295" t="s">
        <v>38</v>
      </c>
      <c r="B72" s="295"/>
      <c r="C72" s="295"/>
      <c r="D72" s="295"/>
      <c r="E72" s="295"/>
      <c r="F72" s="295"/>
      <c r="G72" s="295"/>
      <c r="H72" s="295"/>
      <c r="I72" s="295"/>
      <c r="J72" s="295"/>
      <c r="K72" s="295"/>
      <c r="L72" s="295"/>
      <c r="M72" s="295"/>
    </row>
    <row r="73" spans="1:39" x14ac:dyDescent="0.2">
      <c r="A73" s="40"/>
      <c r="B73" s="288" t="s">
        <v>147</v>
      </c>
      <c r="C73" s="288"/>
      <c r="D73" s="288"/>
      <c r="E73" s="289" t="s">
        <v>109</v>
      </c>
      <c r="F73" s="289"/>
      <c r="G73" s="289"/>
      <c r="H73" s="316" t="s">
        <v>160</v>
      </c>
      <c r="I73" s="316"/>
      <c r="J73" s="316"/>
      <c r="K73" s="298" t="s">
        <v>165</v>
      </c>
      <c r="L73" s="298"/>
      <c r="M73" s="298"/>
      <c r="P73" s="37" t="s">
        <v>147</v>
      </c>
      <c r="Q73" s="37" t="s">
        <v>156</v>
      </c>
      <c r="R73" s="37" t="s">
        <v>160</v>
      </c>
      <c r="S73" s="37" t="s">
        <v>73</v>
      </c>
    </row>
    <row r="74" spans="1:39" x14ac:dyDescent="0.2">
      <c r="A74" s="40" t="s">
        <v>117</v>
      </c>
      <c r="B74" s="42">
        <v>75</v>
      </c>
      <c r="C74" s="42">
        <v>50</v>
      </c>
      <c r="D74" s="42">
        <v>25</v>
      </c>
      <c r="E74" s="42">
        <v>25</v>
      </c>
      <c r="F74" s="42">
        <v>125</v>
      </c>
      <c r="G74" s="42">
        <v>50</v>
      </c>
      <c r="H74" s="72">
        <v>200</v>
      </c>
      <c r="I74" s="72"/>
      <c r="J74" s="42">
        <v>75</v>
      </c>
      <c r="K74" s="42">
        <v>200</v>
      </c>
      <c r="L74" s="42">
        <v>100</v>
      </c>
      <c r="M74" s="42">
        <v>100</v>
      </c>
      <c r="P74" s="37">
        <f>MEDIAN(B74:D74)</f>
        <v>50</v>
      </c>
      <c r="Q74" s="37">
        <f>MEDIAN(E74:G74)</f>
        <v>50</v>
      </c>
      <c r="R74" s="37">
        <f>MEDIAN(H74:J74)</f>
        <v>137.5</v>
      </c>
      <c r="S74" s="37">
        <f>MEDIAN(K74:M74)</f>
        <v>100</v>
      </c>
    </row>
    <row r="75" spans="1:39" x14ac:dyDescent="0.2">
      <c r="A75" s="40" t="s">
        <v>8</v>
      </c>
      <c r="B75" s="42">
        <v>0</v>
      </c>
      <c r="C75" s="42">
        <v>50</v>
      </c>
      <c r="D75" s="42">
        <v>75</v>
      </c>
      <c r="E75" s="87">
        <v>50</v>
      </c>
      <c r="F75" s="42">
        <v>100</v>
      </c>
      <c r="G75" s="42">
        <v>125</v>
      </c>
      <c r="H75" s="42">
        <v>300</v>
      </c>
      <c r="I75" s="42">
        <v>75</v>
      </c>
      <c r="J75" s="42">
        <v>50</v>
      </c>
      <c r="K75" s="42">
        <v>100</v>
      </c>
      <c r="L75" s="42">
        <v>175</v>
      </c>
      <c r="M75" s="42">
        <v>50</v>
      </c>
      <c r="P75" s="37">
        <f t="shared" ref="P75" si="34">MEDIAN(B75:D75)</f>
        <v>50</v>
      </c>
      <c r="Q75" s="37">
        <f t="shared" ref="Q75" si="35">MEDIAN(E75:G75)</f>
        <v>100</v>
      </c>
      <c r="R75" s="37">
        <f t="shared" ref="R75" si="36">MEDIAN(H75:J75)</f>
        <v>75</v>
      </c>
      <c r="S75" s="37">
        <f t="shared" ref="S75" si="37">MEDIAN(K75:M75)</f>
        <v>100</v>
      </c>
    </row>
    <row r="76" spans="1:39" x14ac:dyDescent="0.2">
      <c r="A76" s="102" t="s">
        <v>115</v>
      </c>
      <c r="B76" s="101"/>
      <c r="C76" s="101"/>
      <c r="D76" s="101"/>
      <c r="E76" s="101"/>
      <c r="F76" s="101"/>
      <c r="G76" s="101"/>
      <c r="H76" s="101"/>
      <c r="I76" s="101"/>
      <c r="J76" s="101"/>
      <c r="K76" s="101"/>
      <c r="L76" s="101"/>
      <c r="M76" s="101"/>
      <c r="P76" s="31"/>
      <c r="Q76" s="31"/>
      <c r="R76" s="31"/>
      <c r="S76" s="31"/>
    </row>
    <row r="77" spans="1:39" x14ac:dyDescent="0.2">
      <c r="A77" s="98"/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</row>
    <row r="78" spans="1:39" x14ac:dyDescent="0.2">
      <c r="A78" s="295" t="s">
        <v>142</v>
      </c>
      <c r="B78" s="295"/>
      <c r="C78" s="295"/>
      <c r="D78" s="295"/>
      <c r="E78" s="295"/>
      <c r="F78" s="295"/>
      <c r="G78" s="295"/>
      <c r="H78" s="295"/>
      <c r="I78" s="295"/>
      <c r="J78" s="295"/>
      <c r="K78" s="295"/>
      <c r="L78" s="295"/>
      <c r="M78" s="295"/>
    </row>
    <row r="79" spans="1:39" x14ac:dyDescent="0.2">
      <c r="A79" s="40"/>
      <c r="B79" s="288" t="s">
        <v>147</v>
      </c>
      <c r="C79" s="288"/>
      <c r="D79" s="288"/>
      <c r="E79" s="289" t="s">
        <v>109</v>
      </c>
      <c r="F79" s="289"/>
      <c r="G79" s="289"/>
      <c r="H79" s="316" t="s">
        <v>160</v>
      </c>
      <c r="I79" s="316"/>
      <c r="J79" s="316"/>
      <c r="K79" s="298" t="s">
        <v>165</v>
      </c>
      <c r="L79" s="298"/>
      <c r="M79" s="298"/>
      <c r="P79" s="37" t="s">
        <v>147</v>
      </c>
      <c r="Q79" s="37" t="s">
        <v>156</v>
      </c>
      <c r="R79" s="37" t="s">
        <v>160</v>
      </c>
      <c r="S79" s="37" t="s">
        <v>73</v>
      </c>
    </row>
    <row r="80" spans="1:39" x14ac:dyDescent="0.2">
      <c r="A80" s="40" t="s">
        <v>117</v>
      </c>
      <c r="B80" s="42">
        <v>246</v>
      </c>
      <c r="C80" s="42">
        <v>72</v>
      </c>
      <c r="D80" s="42">
        <v>96</v>
      </c>
      <c r="E80" s="42">
        <v>191</v>
      </c>
      <c r="F80" s="72">
        <v>295</v>
      </c>
      <c r="G80" s="42">
        <v>17</v>
      </c>
      <c r="H80" s="42">
        <v>524</v>
      </c>
      <c r="I80" s="42">
        <v>40</v>
      </c>
      <c r="J80" s="42">
        <v>87</v>
      </c>
      <c r="K80" s="42">
        <v>171</v>
      </c>
      <c r="L80" s="42">
        <v>92</v>
      </c>
      <c r="M80" s="42">
        <v>43</v>
      </c>
      <c r="P80" s="37">
        <f>AVERAGE(B80:D80)</f>
        <v>138</v>
      </c>
      <c r="Q80" s="37">
        <f>AVERAGE(E80:G80)</f>
        <v>167.66666666666666</v>
      </c>
      <c r="R80" s="37">
        <f>AVERAGE(H80:J80)</f>
        <v>217</v>
      </c>
      <c r="S80" s="37">
        <f>AVERAGE(K80:M80)</f>
        <v>102</v>
      </c>
    </row>
    <row r="81" spans="1:21" x14ac:dyDescent="0.2">
      <c r="A81" s="40" t="s">
        <v>8</v>
      </c>
      <c r="B81" s="42">
        <v>787</v>
      </c>
      <c r="C81" s="42">
        <v>215</v>
      </c>
      <c r="D81" s="42">
        <v>47</v>
      </c>
      <c r="E81" s="42">
        <v>217</v>
      </c>
      <c r="F81" s="42">
        <v>125</v>
      </c>
      <c r="G81" s="42">
        <v>112</v>
      </c>
      <c r="H81" s="42">
        <v>587</v>
      </c>
      <c r="I81" s="42">
        <v>155</v>
      </c>
      <c r="J81" s="42">
        <v>602</v>
      </c>
      <c r="K81" s="42">
        <v>210</v>
      </c>
      <c r="L81" s="42">
        <v>57</v>
      </c>
      <c r="M81" s="42">
        <v>32</v>
      </c>
      <c r="P81" s="37">
        <f t="shared" ref="P81" si="38">AVERAGE(B81:D81)</f>
        <v>349.66666666666669</v>
      </c>
      <c r="Q81" s="37">
        <f t="shared" ref="Q81" si="39">AVERAGE(E81:G81)</f>
        <v>151.33333333333334</v>
      </c>
      <c r="R81" s="37">
        <f t="shared" ref="R81" si="40">AVERAGE(H81:J81)</f>
        <v>448</v>
      </c>
      <c r="S81" s="37">
        <f t="shared" ref="S81" si="41">AVERAGE(K81:M81)</f>
        <v>99.666666666666671</v>
      </c>
    </row>
    <row r="82" spans="1:21" x14ac:dyDescent="0.2">
      <c r="A82" s="102" t="s">
        <v>115</v>
      </c>
      <c r="B82" s="101"/>
      <c r="C82" s="101"/>
      <c r="D82" s="101"/>
      <c r="E82" s="101"/>
      <c r="F82" s="101"/>
      <c r="G82" s="101"/>
      <c r="H82" s="101"/>
      <c r="I82" s="101"/>
      <c r="J82" s="100"/>
      <c r="K82" s="101"/>
      <c r="L82" s="101"/>
      <c r="M82" s="101"/>
      <c r="P82" s="31"/>
      <c r="Q82" s="31"/>
      <c r="R82" s="31"/>
      <c r="S82" s="31"/>
    </row>
    <row r="83" spans="1:21" x14ac:dyDescent="0.2">
      <c r="A83" s="98"/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U83" s="83"/>
    </row>
    <row r="84" spans="1:21" s="83" customFormat="1" x14ac:dyDescent="0.2">
      <c r="A84" s="105"/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</row>
    <row r="85" spans="1:21" s="83" customFormat="1" x14ac:dyDescent="0.2">
      <c r="A85" s="105"/>
      <c r="B85" s="106"/>
      <c r="C85" s="106"/>
      <c r="D85" s="106"/>
      <c r="E85" s="106"/>
      <c r="F85" s="106"/>
      <c r="G85" s="106"/>
      <c r="H85" s="107"/>
      <c r="I85" s="107"/>
      <c r="J85" s="107"/>
      <c r="K85" s="108"/>
      <c r="L85" s="108"/>
      <c r="M85" s="108"/>
      <c r="P85" s="97"/>
      <c r="Q85" s="97"/>
      <c r="R85" s="97"/>
      <c r="S85" s="97"/>
    </row>
    <row r="86" spans="1:21" s="83" customFormat="1" x14ac:dyDescent="0.2">
      <c r="A86" s="98"/>
      <c r="B86" s="105"/>
      <c r="C86" s="105"/>
      <c r="D86" s="98"/>
      <c r="E86" s="105"/>
      <c r="F86" s="105"/>
      <c r="G86" s="105"/>
      <c r="H86" s="105"/>
      <c r="I86" s="105"/>
      <c r="J86" s="105"/>
      <c r="K86" s="105"/>
      <c r="L86" s="105"/>
      <c r="M86" s="105"/>
      <c r="P86" s="97"/>
      <c r="Q86" s="97"/>
      <c r="R86" s="97"/>
      <c r="S86" s="97"/>
    </row>
    <row r="87" spans="1:21" s="83" customFormat="1" x14ac:dyDescent="0.2">
      <c r="A87" s="103"/>
      <c r="B87" s="105"/>
      <c r="C87" s="105"/>
      <c r="D87" s="105"/>
      <c r="E87" s="105"/>
      <c r="F87" s="105"/>
      <c r="G87" s="105"/>
      <c r="H87" s="98"/>
      <c r="I87" s="98"/>
      <c r="J87" s="98"/>
      <c r="K87" s="105"/>
      <c r="L87" s="105"/>
      <c r="M87" s="105"/>
      <c r="P87" s="97"/>
      <c r="Q87" s="97"/>
      <c r="R87" s="97"/>
      <c r="S87" s="97"/>
    </row>
    <row r="88" spans="1:21" s="83" customFormat="1" x14ac:dyDescent="0.2">
      <c r="A88" s="98"/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5"/>
      <c r="P88" s="97"/>
      <c r="Q88" s="97"/>
      <c r="R88" s="97"/>
      <c r="S88" s="97"/>
    </row>
    <row r="89" spans="1:21" s="83" customFormat="1" x14ac:dyDescent="0.2">
      <c r="A89" s="103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U89"/>
    </row>
    <row r="90" spans="1:21" x14ac:dyDescent="0.2">
      <c r="A90" s="326" t="s">
        <v>174</v>
      </c>
      <c r="B90" s="327"/>
      <c r="C90" s="327"/>
      <c r="D90" s="327"/>
      <c r="E90" s="327"/>
      <c r="F90" s="327"/>
      <c r="G90" s="327"/>
      <c r="H90" s="327"/>
      <c r="I90" s="327"/>
      <c r="J90" s="327"/>
      <c r="K90" s="327"/>
      <c r="L90" s="327"/>
      <c r="M90" s="328"/>
    </row>
    <row r="91" spans="1:21" x14ac:dyDescent="0.2">
      <c r="A91" s="36"/>
      <c r="B91" s="320" t="s">
        <v>147</v>
      </c>
      <c r="C91" s="321"/>
      <c r="D91" s="322"/>
      <c r="E91" s="323" t="s">
        <v>109</v>
      </c>
      <c r="F91" s="324"/>
      <c r="G91" s="325"/>
      <c r="H91" s="285" t="s">
        <v>160</v>
      </c>
      <c r="I91" s="286"/>
      <c r="J91" s="287"/>
      <c r="K91" s="317" t="s">
        <v>165</v>
      </c>
      <c r="L91" s="318"/>
      <c r="M91" s="319"/>
      <c r="P91" s="37" t="s">
        <v>46</v>
      </c>
      <c r="Q91" s="37" t="s">
        <v>82</v>
      </c>
      <c r="R91" s="37" t="s">
        <v>48</v>
      </c>
      <c r="S91" s="37" t="s">
        <v>81</v>
      </c>
    </row>
    <row r="92" spans="1:21" x14ac:dyDescent="0.2">
      <c r="A92" s="40" t="s">
        <v>117</v>
      </c>
      <c r="B92" s="44">
        <f>B80/300</f>
        <v>0.82</v>
      </c>
      <c r="C92" s="44">
        <f t="shared" ref="C92:M93" si="42">C80/300</f>
        <v>0.24</v>
      </c>
      <c r="D92" s="44">
        <f t="shared" si="42"/>
        <v>0.32</v>
      </c>
      <c r="E92" s="44">
        <f t="shared" si="42"/>
        <v>0.63666666666666671</v>
      </c>
      <c r="F92" s="44">
        <f t="shared" si="42"/>
        <v>0.98333333333333328</v>
      </c>
      <c r="G92" s="44">
        <f t="shared" si="42"/>
        <v>5.6666666666666664E-2</v>
      </c>
      <c r="H92" s="44">
        <f t="shared" si="42"/>
        <v>1.7466666666666666</v>
      </c>
      <c r="I92" s="44">
        <f t="shared" si="42"/>
        <v>0.13333333333333333</v>
      </c>
      <c r="J92" s="44">
        <f t="shared" si="42"/>
        <v>0.28999999999999998</v>
      </c>
      <c r="K92" s="44">
        <f t="shared" si="42"/>
        <v>0.56999999999999995</v>
      </c>
      <c r="L92" s="44">
        <f t="shared" si="42"/>
        <v>0.30666666666666664</v>
      </c>
      <c r="M92" s="44">
        <f t="shared" si="42"/>
        <v>0.14333333333333334</v>
      </c>
      <c r="P92" s="37">
        <f>AVERAGE(B92:D92)</f>
        <v>0.46</v>
      </c>
      <c r="Q92" s="37">
        <f>AVERAGE(E92:G92)</f>
        <v>0.55888888888888888</v>
      </c>
      <c r="R92" s="37">
        <f>AVERAGE(H92:J92)</f>
        <v>0.72333333333333327</v>
      </c>
      <c r="S92" s="37">
        <f>AVERAGE(K92:M92)</f>
        <v>0.34</v>
      </c>
    </row>
    <row r="93" spans="1:21" x14ac:dyDescent="0.2">
      <c r="A93" s="40" t="s">
        <v>8</v>
      </c>
      <c r="B93" s="44">
        <f>B81/300</f>
        <v>2.6233333333333335</v>
      </c>
      <c r="C93" s="44">
        <f t="shared" si="42"/>
        <v>0.71666666666666667</v>
      </c>
      <c r="D93" s="44">
        <f t="shared" si="42"/>
        <v>0.15666666666666668</v>
      </c>
      <c r="E93" s="44">
        <f t="shared" si="42"/>
        <v>0.72333333333333338</v>
      </c>
      <c r="F93" s="44">
        <f t="shared" si="42"/>
        <v>0.41666666666666669</v>
      </c>
      <c r="G93" s="44">
        <f t="shared" si="42"/>
        <v>0.37333333333333335</v>
      </c>
      <c r="H93" s="44">
        <f t="shared" si="42"/>
        <v>1.9566666666666668</v>
      </c>
      <c r="I93" s="44">
        <f t="shared" si="42"/>
        <v>0.51666666666666672</v>
      </c>
      <c r="J93" s="44">
        <f t="shared" si="42"/>
        <v>2.0066666666666668</v>
      </c>
      <c r="K93" s="44"/>
      <c r="L93" s="44">
        <f t="shared" si="42"/>
        <v>0.19</v>
      </c>
      <c r="M93" s="44">
        <f t="shared" si="42"/>
        <v>0.10666666666666667</v>
      </c>
      <c r="P93" s="37">
        <f t="shared" ref="P93" si="43">AVERAGE(B93:D93)</f>
        <v>1.1655555555555557</v>
      </c>
      <c r="Q93" s="37">
        <f t="shared" ref="Q93" si="44">AVERAGE(E93:G93)</f>
        <v>0.50444444444444447</v>
      </c>
      <c r="R93" s="37">
        <f t="shared" ref="R93" si="45">AVERAGE(H93:J93)</f>
        <v>1.4933333333333334</v>
      </c>
      <c r="S93" s="37">
        <f t="shared" ref="S93" si="46">AVERAGE(K93:M93)</f>
        <v>0.14833333333333334</v>
      </c>
    </row>
    <row r="94" spans="1:21" x14ac:dyDescent="0.2">
      <c r="A94" s="109"/>
      <c r="B94" s="109"/>
      <c r="C94" s="109"/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P94" s="31"/>
      <c r="Q94" s="31"/>
      <c r="R94" s="31"/>
      <c r="S94" s="31"/>
    </row>
    <row r="95" spans="1:21" x14ac:dyDescent="0.2">
      <c r="A95" s="109"/>
      <c r="B95" s="109"/>
      <c r="C95" s="109"/>
      <c r="D95" s="109"/>
      <c r="E95" s="109"/>
      <c r="F95" s="109"/>
      <c r="G95" s="109"/>
      <c r="H95" s="109"/>
      <c r="I95" s="109"/>
      <c r="J95" s="109"/>
      <c r="K95" s="109"/>
      <c r="L95" s="109"/>
      <c r="M95" s="109"/>
    </row>
    <row r="96" spans="1:21" x14ac:dyDescent="0.2">
      <c r="A96" s="109"/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</row>
    <row r="97" spans="1:13" x14ac:dyDescent="0.2">
      <c r="A97" s="109"/>
      <c r="B97" s="109"/>
      <c r="C97" s="109"/>
      <c r="D97" s="109"/>
      <c r="E97" s="109"/>
      <c r="F97" s="109"/>
      <c r="G97" s="109"/>
      <c r="H97" s="109"/>
      <c r="I97" s="109"/>
      <c r="J97" s="109"/>
      <c r="K97" s="109"/>
      <c r="L97" s="109"/>
      <c r="M97" s="109"/>
    </row>
    <row r="98" spans="1:13" x14ac:dyDescent="0.2">
      <c r="A98" s="109"/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</row>
    <row r="99" spans="1:13" x14ac:dyDescent="0.2">
      <c r="A99" s="109"/>
      <c r="B99" s="109"/>
      <c r="C99" s="109"/>
      <c r="D99" s="109"/>
      <c r="E99" s="109"/>
      <c r="F99" s="109"/>
      <c r="G99" s="109"/>
      <c r="H99" s="109"/>
      <c r="I99" s="109"/>
      <c r="J99" s="109"/>
      <c r="K99" s="109"/>
      <c r="L99" s="109"/>
      <c r="M99" s="109"/>
    </row>
    <row r="100" spans="1:13" x14ac:dyDescent="0.2">
      <c r="A100" s="109"/>
      <c r="B100" s="109"/>
      <c r="C100" s="109"/>
      <c r="D100" s="109"/>
      <c r="E100" s="109"/>
      <c r="F100" s="109"/>
      <c r="G100" s="109"/>
      <c r="H100" s="109"/>
      <c r="I100" s="109"/>
      <c r="J100" s="109"/>
      <c r="K100" s="109"/>
      <c r="L100" s="109"/>
      <c r="M100" s="109"/>
    </row>
  </sheetData>
  <sortState ref="A16:V22">
    <sortCondition ref="I16:I22"/>
  </sortState>
  <mergeCells count="39">
    <mergeCell ref="AB67:AD67"/>
    <mergeCell ref="AE67:AG67"/>
    <mergeCell ref="K49:M49"/>
    <mergeCell ref="V67:X67"/>
    <mergeCell ref="Y67:AA67"/>
    <mergeCell ref="A48:M48"/>
    <mergeCell ref="A54:M54"/>
    <mergeCell ref="A60:M60"/>
    <mergeCell ref="A66:M66"/>
    <mergeCell ref="K79:M79"/>
    <mergeCell ref="K73:M73"/>
    <mergeCell ref="K67:M67"/>
    <mergeCell ref="K61:M61"/>
    <mergeCell ref="K55:M55"/>
    <mergeCell ref="A72:M72"/>
    <mergeCell ref="A78:M78"/>
    <mergeCell ref="B73:D73"/>
    <mergeCell ref="E73:G73"/>
    <mergeCell ref="H73:J73"/>
    <mergeCell ref="B79:D79"/>
    <mergeCell ref="E79:G79"/>
    <mergeCell ref="K91:M91"/>
    <mergeCell ref="B91:D91"/>
    <mergeCell ref="E91:G91"/>
    <mergeCell ref="H91:J91"/>
    <mergeCell ref="A90:M90"/>
    <mergeCell ref="H79:J79"/>
    <mergeCell ref="B61:D61"/>
    <mergeCell ref="E61:G61"/>
    <mergeCell ref="H61:J61"/>
    <mergeCell ref="B67:D67"/>
    <mergeCell ref="E67:G67"/>
    <mergeCell ref="H67:J67"/>
    <mergeCell ref="B49:D49"/>
    <mergeCell ref="E49:G49"/>
    <mergeCell ref="H49:J49"/>
    <mergeCell ref="B55:D55"/>
    <mergeCell ref="E55:G55"/>
    <mergeCell ref="H55:J55"/>
  </mergeCells>
  <conditionalFormatting sqref="Q46 Q6:Q11 Q19:Q23 Q37:Q43 Q26:Q34">
    <cfRule type="cellIs" dxfId="420" priority="174" operator="greaterThan">
      <formula>1000</formula>
    </cfRule>
  </conditionalFormatting>
  <conditionalFormatting sqref="I46 I6:I11 I19:I23 I37:I43 I26:I34">
    <cfRule type="containsText" dxfId="419" priority="173" operator="containsText" text="GZ">
      <formula>NOT(ISERROR(SEARCH("GZ",I6)))</formula>
    </cfRule>
  </conditionalFormatting>
  <conditionalFormatting sqref="B80:D81 B74:D75 H75:J75 H80:M81 K74:M75 T46:V46 T6:Z11 T19:Z23 T37:Z43 T26:Z34">
    <cfRule type="containsText" dxfId="418" priority="171" operator="containsText" text="NaN">
      <formula>NOT(ISERROR(SEARCH("NaN",B6)))</formula>
    </cfRule>
  </conditionalFormatting>
  <conditionalFormatting sqref="P46 P6:P11 P19:P23 P37:P43 P26:P34">
    <cfRule type="cellIs" dxfId="417" priority="170" operator="lessThan">
      <formula>-200</formula>
    </cfRule>
  </conditionalFormatting>
  <conditionalFormatting sqref="P46 P6:P11 P19:P23 P37:P43 P26:P34">
    <cfRule type="cellIs" dxfId="416" priority="169" operator="lessThan">
      <formula>-150</formula>
    </cfRule>
  </conditionalFormatting>
  <conditionalFormatting sqref="D57:D58">
    <cfRule type="cellIs" dxfId="415" priority="168" operator="greaterThan">
      <formula>1000</formula>
    </cfRule>
  </conditionalFormatting>
  <conditionalFormatting sqref="B80:D81 B86:C86 B74:D75 H82:I82 H88:I88 H81:M81 H86:M86 H74:M75">
    <cfRule type="containsText" dxfId="414" priority="167" operator="containsText" text="NaN">
      <formula>NOT(ISERROR(SEARCH("NaN",B74)))</formula>
    </cfRule>
  </conditionalFormatting>
  <conditionalFormatting sqref="K76:M76 K88:M88 K82:M82">
    <cfRule type="containsText" dxfId="413" priority="164" operator="containsText" text="NaN">
      <formula>NOT(ISERROR(SEARCH("NaN",K76)))</formula>
    </cfRule>
  </conditionalFormatting>
  <conditionalFormatting sqref="B76:D76">
    <cfRule type="containsText" dxfId="412" priority="162" operator="containsText" text="NaN">
      <formula>NOT(ISERROR(SEARCH("NaN",B76)))</formula>
    </cfRule>
  </conditionalFormatting>
  <conditionalFormatting sqref="B87:C87">
    <cfRule type="containsText" dxfId="411" priority="161" operator="containsText" text="NaN">
      <formula>NOT(ISERROR(SEARCH("NaN",B87)))</formula>
    </cfRule>
  </conditionalFormatting>
  <conditionalFormatting sqref="H76:J76">
    <cfRule type="containsText" dxfId="410" priority="160" operator="containsText" text="NaN">
      <formula>NOT(ISERROR(SEARCH("NaN",H76)))</formula>
    </cfRule>
  </conditionalFormatting>
  <conditionalFormatting sqref="K87:L88 K81:L82">
    <cfRule type="containsText" dxfId="409" priority="159" operator="containsText" text="NaN">
      <formula>NOT(ISERROR(SEARCH("NaN",K81)))</formula>
    </cfRule>
  </conditionalFormatting>
  <conditionalFormatting sqref="K58:M58">
    <cfRule type="cellIs" dxfId="408" priority="158" operator="greaterThan">
      <formula>1000</formula>
    </cfRule>
  </conditionalFormatting>
  <conditionalFormatting sqref="K52:M52">
    <cfRule type="cellIs" dxfId="407" priority="157" operator="lessThan">
      <formula>-200</formula>
    </cfRule>
  </conditionalFormatting>
  <conditionalFormatting sqref="K52:M52">
    <cfRule type="cellIs" dxfId="406" priority="156" operator="lessThan">
      <formula>-150</formula>
    </cfRule>
  </conditionalFormatting>
  <conditionalFormatting sqref="B52:D52">
    <cfRule type="cellIs" dxfId="405" priority="154" operator="lessThan">
      <formula>-200</formula>
    </cfRule>
  </conditionalFormatting>
  <conditionalFormatting sqref="B52:D52">
    <cfRule type="cellIs" dxfId="404" priority="153" operator="lessThan">
      <formula>-150</formula>
    </cfRule>
  </conditionalFormatting>
  <conditionalFormatting sqref="E80:G81 E86:G86 E74:G75">
    <cfRule type="containsText" dxfId="403" priority="152" operator="containsText" text="NaN">
      <formula>NOT(ISERROR(SEARCH("NaN",E74)))</formula>
    </cfRule>
  </conditionalFormatting>
  <conditionalFormatting sqref="E76:G76">
    <cfRule type="containsText" dxfId="402" priority="150" operator="containsText" text="NaN">
      <formula>NOT(ISERROR(SEARCH("NaN",E76)))</formula>
    </cfRule>
  </conditionalFormatting>
  <conditionalFormatting sqref="E87:F87">
    <cfRule type="containsText" dxfId="401" priority="149" operator="containsText" text="NaN">
      <formula>NOT(ISERROR(SEARCH("NaN",E87)))</formula>
    </cfRule>
  </conditionalFormatting>
  <conditionalFormatting sqref="E58:G58">
    <cfRule type="cellIs" dxfId="400" priority="139" operator="greaterThan">
      <formula>1000</formula>
    </cfRule>
  </conditionalFormatting>
  <conditionalFormatting sqref="E58:G58">
    <cfRule type="cellIs" dxfId="399" priority="138" operator="greaterThan">
      <formula>1000</formula>
    </cfRule>
  </conditionalFormatting>
  <conditionalFormatting sqref="E52:G52">
    <cfRule type="cellIs" dxfId="398" priority="137" operator="lessThan">
      <formula>-200</formula>
    </cfRule>
  </conditionalFormatting>
  <conditionalFormatting sqref="E52:G52">
    <cfRule type="cellIs" dxfId="397" priority="136" operator="lessThan">
      <formula>-150</formula>
    </cfRule>
  </conditionalFormatting>
  <conditionalFormatting sqref="H52:J52">
    <cfRule type="cellIs" dxfId="396" priority="120" operator="lessThan">
      <formula>-200</formula>
    </cfRule>
  </conditionalFormatting>
  <conditionalFormatting sqref="H52:J52">
    <cfRule type="cellIs" dxfId="395" priority="119" operator="lessThan">
      <formula>-150</formula>
    </cfRule>
  </conditionalFormatting>
  <conditionalFormatting sqref="H58:J58">
    <cfRule type="cellIs" dxfId="394" priority="118" operator="greaterThan">
      <formula>1000</formula>
    </cfRule>
  </conditionalFormatting>
  <conditionalFormatting sqref="B56:D56">
    <cfRule type="cellIs" dxfId="393" priority="111" operator="greaterThan">
      <formula>1000</formula>
    </cfRule>
  </conditionalFormatting>
  <conditionalFormatting sqref="B50:D50">
    <cfRule type="cellIs" dxfId="392" priority="110" operator="lessThan">
      <formula>-200</formula>
    </cfRule>
  </conditionalFormatting>
  <conditionalFormatting sqref="B50:D50">
    <cfRule type="cellIs" dxfId="391" priority="109" operator="lessThan">
      <formula>-150</formula>
    </cfRule>
  </conditionalFormatting>
  <conditionalFormatting sqref="B51:D51">
    <cfRule type="cellIs" dxfId="390" priority="107" operator="lessThan">
      <formula>-200</formula>
    </cfRule>
  </conditionalFormatting>
  <conditionalFormatting sqref="B51:D51">
    <cfRule type="cellIs" dxfId="389" priority="106" operator="lessThan">
      <formula>-150</formula>
    </cfRule>
  </conditionalFormatting>
  <conditionalFormatting sqref="B57:D57">
    <cfRule type="cellIs" dxfId="388" priority="105" operator="greaterThan">
      <formula>1000</formula>
    </cfRule>
  </conditionalFormatting>
  <conditionalFormatting sqref="E56:G56">
    <cfRule type="cellIs" dxfId="387" priority="93" operator="greaterThan">
      <formula>1000</formula>
    </cfRule>
  </conditionalFormatting>
  <conditionalFormatting sqref="E50:G50">
    <cfRule type="cellIs" dxfId="386" priority="92" operator="lessThan">
      <formula>-200</formula>
    </cfRule>
  </conditionalFormatting>
  <conditionalFormatting sqref="E50:G50">
    <cfRule type="cellIs" dxfId="385" priority="91" operator="lessThan">
      <formula>-150</formula>
    </cfRule>
  </conditionalFormatting>
  <conditionalFormatting sqref="E57:G57">
    <cfRule type="cellIs" dxfId="384" priority="89" operator="greaterThan">
      <formula>1000</formula>
    </cfRule>
  </conditionalFormatting>
  <conditionalFormatting sqref="E51:G51">
    <cfRule type="cellIs" dxfId="383" priority="88" operator="lessThan">
      <formula>-200</formula>
    </cfRule>
  </conditionalFormatting>
  <conditionalFormatting sqref="E51:G51">
    <cfRule type="cellIs" dxfId="382" priority="87" operator="lessThan">
      <formula>-150</formula>
    </cfRule>
  </conditionalFormatting>
  <conditionalFormatting sqref="H56:J56">
    <cfRule type="cellIs" dxfId="381" priority="79" operator="greaterThan">
      <formula>1000</formula>
    </cfRule>
  </conditionalFormatting>
  <conditionalFormatting sqref="H50:J50">
    <cfRule type="cellIs" dxfId="380" priority="78" operator="lessThan">
      <formula>-200</formula>
    </cfRule>
  </conditionalFormatting>
  <conditionalFormatting sqref="H50:J50">
    <cfRule type="cellIs" dxfId="379" priority="77" operator="lessThan">
      <formula>-150</formula>
    </cfRule>
  </conditionalFormatting>
  <conditionalFormatting sqref="H57:J57">
    <cfRule type="cellIs" dxfId="378" priority="75" operator="greaterThan">
      <formula>1000</formula>
    </cfRule>
  </conditionalFormatting>
  <conditionalFormatting sqref="H51:J51">
    <cfRule type="cellIs" dxfId="377" priority="74" operator="lessThan">
      <formula>-200</formula>
    </cfRule>
  </conditionalFormatting>
  <conditionalFormatting sqref="H51:J51">
    <cfRule type="cellIs" dxfId="376" priority="73" operator="lessThan">
      <formula>-150</formula>
    </cfRule>
  </conditionalFormatting>
  <conditionalFormatting sqref="K56:M56">
    <cfRule type="cellIs" dxfId="375" priority="66" operator="greaterThan">
      <formula>1000</formula>
    </cfRule>
  </conditionalFormatting>
  <conditionalFormatting sqref="K50:M50">
    <cfRule type="cellIs" dxfId="374" priority="65" operator="lessThan">
      <formula>-200</formula>
    </cfRule>
  </conditionalFormatting>
  <conditionalFormatting sqref="K50:M50">
    <cfRule type="cellIs" dxfId="373" priority="64" operator="lessThan">
      <formula>-150</formula>
    </cfRule>
  </conditionalFormatting>
  <conditionalFormatting sqref="K57:M57">
    <cfRule type="cellIs" dxfId="372" priority="62" operator="greaterThan">
      <formula>1000</formula>
    </cfRule>
  </conditionalFormatting>
  <conditionalFormatting sqref="K51:M51">
    <cfRule type="cellIs" dxfId="371" priority="61" operator="lessThan">
      <formula>-200</formula>
    </cfRule>
  </conditionalFormatting>
  <conditionalFormatting sqref="K51:M51">
    <cfRule type="cellIs" dxfId="370" priority="60" operator="lessThan">
      <formula>-150</formula>
    </cfRule>
  </conditionalFormatting>
  <conditionalFormatting sqref="B92:M93">
    <cfRule type="containsText" dxfId="369" priority="58" operator="containsText" text="NaN">
      <formula>NOT(ISERROR(SEARCH("NaN",B92)))</formula>
    </cfRule>
  </conditionalFormatting>
  <conditionalFormatting sqref="I12:I13">
    <cfRule type="containsText" dxfId="368" priority="50" operator="containsText" text="GZ">
      <formula>NOT(ISERROR(SEARCH("GZ",I12)))</formula>
    </cfRule>
  </conditionalFormatting>
  <conditionalFormatting sqref="V12:W13 Z12:Z13">
    <cfRule type="containsText" dxfId="367" priority="48" operator="containsText" text="NaN">
      <formula>NOT(ISERROR(SEARCH("NaN",V12)))</formula>
    </cfRule>
  </conditionalFormatting>
  <conditionalFormatting sqref="Q2:Q5">
    <cfRule type="cellIs" dxfId="366" priority="45" operator="greaterThan">
      <formula>1000</formula>
    </cfRule>
  </conditionalFormatting>
  <conditionalFormatting sqref="I2:I5">
    <cfRule type="containsText" dxfId="365" priority="44" operator="containsText" text="GZ">
      <formula>NOT(ISERROR(SEARCH("GZ",I2)))</formula>
    </cfRule>
  </conditionalFormatting>
  <conditionalFormatting sqref="Q2:Q5">
    <cfRule type="cellIs" dxfId="364" priority="43" operator="greaterThan">
      <formula>1000</formula>
    </cfRule>
  </conditionalFormatting>
  <conditionalFormatting sqref="T2:Z5">
    <cfRule type="containsText" dxfId="363" priority="42" operator="containsText" text="NaN">
      <formula>NOT(ISERROR(SEARCH("NaN",T2)))</formula>
    </cfRule>
  </conditionalFormatting>
  <conditionalFormatting sqref="P2:P5">
    <cfRule type="cellIs" dxfId="362" priority="41" operator="lessThan">
      <formula>-200</formula>
    </cfRule>
  </conditionalFormatting>
  <conditionalFormatting sqref="P2:P5">
    <cfRule type="cellIs" dxfId="361" priority="40" operator="lessThan">
      <formula>-150</formula>
    </cfRule>
  </conditionalFormatting>
  <conditionalFormatting sqref="P1:R1">
    <cfRule type="cellIs" dxfId="360" priority="39" operator="lessThan">
      <formula>-150</formula>
    </cfRule>
  </conditionalFormatting>
  <conditionalFormatting sqref="R1">
    <cfRule type="cellIs" dxfId="359" priority="38" operator="greaterThan">
      <formula>45</formula>
    </cfRule>
  </conditionalFormatting>
  <conditionalFormatting sqref="Q1">
    <cfRule type="cellIs" dxfId="358" priority="37" operator="greaterThan">
      <formula>2000</formula>
    </cfRule>
  </conditionalFormatting>
  <conditionalFormatting sqref="S1">
    <cfRule type="cellIs" dxfId="357" priority="36" operator="equal">
      <formula>0</formula>
    </cfRule>
  </conditionalFormatting>
  <conditionalFormatting sqref="Q1">
    <cfRule type="cellIs" dxfId="356" priority="35" operator="greaterThan">
      <formula>1000</formula>
    </cfRule>
  </conditionalFormatting>
  <conditionalFormatting sqref="Q1">
    <cfRule type="cellIs" dxfId="355" priority="33" operator="greaterThan">
      <formula>1000</formula>
    </cfRule>
  </conditionalFormatting>
  <conditionalFormatting sqref="P1">
    <cfRule type="cellIs" dxfId="354" priority="31" operator="lessThan">
      <formula>-200</formula>
    </cfRule>
  </conditionalFormatting>
  <conditionalFormatting sqref="P1">
    <cfRule type="cellIs" dxfId="353" priority="30" operator="lessThan">
      <formula>-150</formula>
    </cfRule>
  </conditionalFormatting>
  <conditionalFormatting sqref="T14:Z18">
    <cfRule type="containsText" dxfId="352" priority="29" operator="containsText" text="NaN">
      <formula>NOT(ISERROR(SEARCH("NaN",T14)))</formula>
    </cfRule>
  </conditionalFormatting>
  <conditionalFormatting sqref="P14:P18">
    <cfRule type="cellIs" dxfId="351" priority="28" operator="lessThan">
      <formula>-200</formula>
    </cfRule>
  </conditionalFormatting>
  <conditionalFormatting sqref="P14:P18">
    <cfRule type="cellIs" dxfId="350" priority="27" operator="lessThan">
      <formula>-150</formula>
    </cfRule>
  </conditionalFormatting>
  <conditionalFormatting sqref="Q14:Q18">
    <cfRule type="cellIs" dxfId="349" priority="26" operator="greaterThan">
      <formula>1000</formula>
    </cfRule>
  </conditionalFormatting>
  <conditionalFormatting sqref="I14:I18">
    <cfRule type="containsText" dxfId="348" priority="25" operator="containsText" text="GZ">
      <formula>NOT(ISERROR(SEARCH("GZ",I14)))</formula>
    </cfRule>
  </conditionalFormatting>
  <conditionalFormatting sqref="V24:W25 Z24:Z25">
    <cfRule type="containsText" dxfId="347" priority="17" operator="containsText" text="NaN">
      <formula>NOT(ISERROR(SEARCH("NaN",V24)))</formula>
    </cfRule>
  </conditionalFormatting>
  <conditionalFormatting sqref="I24:I25">
    <cfRule type="containsText" dxfId="346" priority="18" operator="containsText" text="GZ">
      <formula>NOT(ISERROR(SEARCH("GZ",I24)))</formula>
    </cfRule>
  </conditionalFormatting>
  <conditionalFormatting sqref="V35:W36 Z35:Z36">
    <cfRule type="containsText" dxfId="345" priority="9" operator="containsText" text="NaN">
      <formula>NOT(ISERROR(SEARCH("NaN",V35)))</formula>
    </cfRule>
  </conditionalFormatting>
  <conditionalFormatting sqref="I35:I36">
    <cfRule type="containsText" dxfId="344" priority="10" operator="containsText" text="GZ">
      <formula>NOT(ISERROR(SEARCH("GZ",I35)))</formula>
    </cfRule>
  </conditionalFormatting>
  <conditionalFormatting sqref="V44:W45 Z44:Z45">
    <cfRule type="containsText" dxfId="343" priority="2" operator="containsText" text="NaN">
      <formula>NOT(ISERROR(SEARCH("NaN",V44)))</formula>
    </cfRule>
  </conditionalFormatting>
  <conditionalFormatting sqref="I44:I45">
    <cfRule type="containsText" dxfId="342" priority="3" operator="containsText" text="GZ">
      <formula>NOT(ISERROR(SEARCH("GZ",I44)))</formula>
    </cfRule>
  </conditionalFormatting>
  <conditionalFormatting sqref="X1:Y1">
    <cfRule type="containsText" dxfId="341" priority="1" operator="containsText" text="NaN">
      <formula>NOT(ISERROR(SEARCH("NaN",X1)))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90" operator="containsText" text="NaN" id="{9DED1252-BBD7-D648-A1B3-D9DB7EA4E2BF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E81:G81 E75:G75</xm:sqref>
        </x14:conditionalFormatting>
        <x14:conditionalFormatting xmlns:xm="http://schemas.microsoft.com/office/excel/2006/main">
          <x14:cfRule type="containsText" priority="300" operator="containsText" text="NaN" id="{9DED1252-BBD7-D648-A1B3-D9DB7EA4E2BF}">
            <xm:f>NOT(ISERROR(SEARCH("NaN",'16h'!I52)))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E80:F80 E74:F74</xm:sqref>
        </x14:conditionalFormatting>
        <x14:conditionalFormatting xmlns:xm="http://schemas.microsoft.com/office/excel/2006/main">
          <x14:cfRule type="containsText" priority="308" operator="containsText" text="NaN" id="{9DED1252-BBD7-D648-A1B3-D9DB7EA4E2BF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G80</xm:sqref>
        </x14:conditionalFormatting>
        <x14:conditionalFormatting xmlns:xm="http://schemas.microsoft.com/office/excel/2006/main">
          <x14:cfRule type="containsText" priority="310" operator="containsText" text="NaN" id="{9DED1252-BBD7-D648-A1B3-D9DB7EA4E2BF}">
            <xm:f>NOT(ISERROR(SEARCH("NaN",'16h'!J53)))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G74</xm:sqref>
        </x14:conditionalFormatting>
        <x14:conditionalFormatting xmlns:xm="http://schemas.microsoft.com/office/excel/2006/main">
          <x14:cfRule type="containsText" priority="34" operator="containsText" text="GZ" id="{E6E9EBE7-2B84-D74F-B916-950AC89B0DCA}">
            <xm:f>NOT(ISERROR(SEARCH("GZ",'0-1h'!I1)))</xm:f>
            <x14:dxf>
              <font>
                <color rgb="FF00B050"/>
              </font>
            </x14:dxf>
          </x14:cfRule>
          <xm:sqref>I1</xm:sqref>
        </x14:conditionalFormatting>
        <x14:conditionalFormatting xmlns:xm="http://schemas.microsoft.com/office/excel/2006/main">
          <x14:cfRule type="containsText" priority="32" operator="containsText" text="NaN" id="{F426DAE0-A6ED-1441-B198-7E04794630AA}">
            <xm:f>NOT(ISERROR(SEARCH("NaN",'0-1h'!T1)))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T1:W1 AI1:AK1 Z1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37C55-D597-4E4B-B375-870176D8C0EE}">
  <dimension ref="A1:BH94"/>
  <sheetViews>
    <sheetView zoomScale="84" zoomScaleNormal="84" workbookViewId="0">
      <selection activeCell="U13" sqref="U13:U14"/>
    </sheetView>
  </sheetViews>
  <sheetFormatPr baseColWidth="10" defaultRowHeight="16" x14ac:dyDescent="0.2"/>
  <cols>
    <col min="4" max="4" width="16.1640625" customWidth="1"/>
  </cols>
  <sheetData>
    <row r="1" spans="1:60" s="83" customFormat="1" ht="35" customHeight="1" thickBot="1" x14ac:dyDescent="0.25">
      <c r="A1" s="76" t="s">
        <v>19</v>
      </c>
      <c r="B1" s="76" t="s">
        <v>20</v>
      </c>
      <c r="C1" s="77" t="s">
        <v>21</v>
      </c>
      <c r="D1" s="77" t="s">
        <v>22</v>
      </c>
      <c r="E1" s="77" t="s">
        <v>23</v>
      </c>
      <c r="F1" s="78" t="s">
        <v>24</v>
      </c>
      <c r="G1" s="77" t="s">
        <v>25</v>
      </c>
      <c r="H1" s="79" t="s">
        <v>26</v>
      </c>
      <c r="I1" s="77" t="s">
        <v>27</v>
      </c>
      <c r="J1" s="77" t="s">
        <v>28</v>
      </c>
      <c r="K1" s="77" t="s">
        <v>29</v>
      </c>
      <c r="L1" s="77" t="s">
        <v>30</v>
      </c>
      <c r="M1" s="77" t="s">
        <v>31</v>
      </c>
      <c r="N1" s="77" t="s">
        <v>32</v>
      </c>
      <c r="O1" s="77" t="s">
        <v>33</v>
      </c>
      <c r="P1" s="77" t="s">
        <v>34</v>
      </c>
      <c r="Q1" s="77" t="s">
        <v>35</v>
      </c>
      <c r="R1" s="77" t="s">
        <v>36</v>
      </c>
      <c r="S1" s="77" t="s">
        <v>37</v>
      </c>
      <c r="T1" s="74" t="s">
        <v>38</v>
      </c>
      <c r="U1" s="80" t="s">
        <v>39</v>
      </c>
      <c r="V1" s="81" t="s">
        <v>40</v>
      </c>
      <c r="W1" s="81" t="s">
        <v>41</v>
      </c>
      <c r="X1" s="82"/>
      <c r="Y1" s="82" t="s">
        <v>206</v>
      </c>
      <c r="Z1" s="8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</row>
    <row r="2" spans="1:60" s="26" customFormat="1" x14ac:dyDescent="0.2">
      <c r="A2" s="1">
        <v>128</v>
      </c>
      <c r="B2" s="3" t="s">
        <v>147</v>
      </c>
      <c r="C2" s="3" t="s">
        <v>148</v>
      </c>
      <c r="D2" s="3" t="s">
        <v>154</v>
      </c>
      <c r="E2" s="66" t="s">
        <v>112</v>
      </c>
      <c r="F2" s="3">
        <v>15</v>
      </c>
      <c r="G2" s="2">
        <v>1</v>
      </c>
      <c r="H2" s="2"/>
      <c r="I2" s="3" t="s">
        <v>155</v>
      </c>
      <c r="J2" s="2" t="s">
        <v>151</v>
      </c>
      <c r="K2" s="67">
        <v>-45</v>
      </c>
      <c r="L2" s="2"/>
      <c r="M2" s="2"/>
      <c r="N2" s="3">
        <v>1</v>
      </c>
      <c r="O2" s="4">
        <v>2</v>
      </c>
      <c r="P2" s="2">
        <v>-92.697699999999998</v>
      </c>
      <c r="Q2" s="2">
        <v>246.10599999999999</v>
      </c>
      <c r="R2" s="2">
        <v>30.847100000000001</v>
      </c>
      <c r="S2" s="3">
        <v>1</v>
      </c>
      <c r="T2" s="5">
        <v>25</v>
      </c>
      <c r="U2" s="6">
        <v>83</v>
      </c>
      <c r="V2" s="5"/>
      <c r="W2" s="10"/>
      <c r="X2" s="7"/>
      <c r="Y2" s="7">
        <f t="shared" ref="Y2:Y5" si="0">U2/300</f>
        <v>0.27666666666666667</v>
      </c>
      <c r="Z2" s="7"/>
      <c r="AA2" s="2"/>
      <c r="AB2" s="2"/>
      <c r="AC2" s="4">
        <v>2</v>
      </c>
      <c r="AD2" s="132"/>
    </row>
    <row r="3" spans="1:60" s="27" customFormat="1" x14ac:dyDescent="0.2">
      <c r="A3" s="11">
        <v>130</v>
      </c>
      <c r="B3" s="8" t="s">
        <v>147</v>
      </c>
      <c r="C3" s="8" t="s">
        <v>148</v>
      </c>
      <c r="D3" s="8" t="s">
        <v>154</v>
      </c>
      <c r="E3" s="60" t="s">
        <v>112</v>
      </c>
      <c r="F3" s="8">
        <v>15</v>
      </c>
      <c r="G3" s="7">
        <v>3</v>
      </c>
      <c r="H3" s="7"/>
      <c r="I3" s="8" t="s">
        <v>155</v>
      </c>
      <c r="J3" s="7" t="s">
        <v>151</v>
      </c>
      <c r="K3" s="35">
        <v>-52.3</v>
      </c>
      <c r="L3" s="7"/>
      <c r="M3" s="7"/>
      <c r="N3" s="8">
        <v>5</v>
      </c>
      <c r="O3" s="9">
        <v>6</v>
      </c>
      <c r="P3" s="7">
        <v>-29.061900000000001</v>
      </c>
      <c r="Q3" s="7">
        <v>587.00379999999996</v>
      </c>
      <c r="R3" s="7">
        <v>53.062399999999997</v>
      </c>
      <c r="S3" s="8">
        <v>1</v>
      </c>
      <c r="T3" s="10">
        <v>50</v>
      </c>
      <c r="U3" s="12">
        <v>156</v>
      </c>
      <c r="V3" s="10"/>
      <c r="W3" s="10"/>
      <c r="X3" s="7"/>
      <c r="Y3" s="7">
        <f t="shared" si="0"/>
        <v>0.52</v>
      </c>
      <c r="Z3" s="7"/>
      <c r="AA3" s="7"/>
      <c r="AB3" s="7"/>
      <c r="AC3" s="9">
        <v>2</v>
      </c>
      <c r="AD3" s="125"/>
    </row>
    <row r="4" spans="1:60" s="27" customFormat="1" x14ac:dyDescent="0.2">
      <c r="A4" s="11">
        <v>131</v>
      </c>
      <c r="B4" s="8" t="s">
        <v>147</v>
      </c>
      <c r="C4" s="8" t="s">
        <v>148</v>
      </c>
      <c r="D4" s="8" t="s">
        <v>154</v>
      </c>
      <c r="E4" s="60" t="s">
        <v>112</v>
      </c>
      <c r="F4" s="8">
        <v>15</v>
      </c>
      <c r="G4" s="7">
        <v>4</v>
      </c>
      <c r="H4" s="7"/>
      <c r="I4" s="8" t="s">
        <v>155</v>
      </c>
      <c r="J4" s="7" t="s">
        <v>151</v>
      </c>
      <c r="K4" s="35">
        <v>-52.8</v>
      </c>
      <c r="L4" s="7"/>
      <c r="M4" s="7"/>
      <c r="N4" s="8">
        <v>7</v>
      </c>
      <c r="O4" s="9">
        <v>8</v>
      </c>
      <c r="P4" s="7">
        <v>-19.344100000000001</v>
      </c>
      <c r="Q4" s="7">
        <v>584.57029999999997</v>
      </c>
      <c r="R4" s="7">
        <v>59.765999999999998</v>
      </c>
      <c r="S4" s="8">
        <v>1</v>
      </c>
      <c r="T4" s="10">
        <v>75</v>
      </c>
      <c r="U4" s="12">
        <v>291</v>
      </c>
      <c r="V4" s="10"/>
      <c r="W4" s="10"/>
      <c r="X4" s="7"/>
      <c r="Y4" s="7">
        <f t="shared" si="0"/>
        <v>0.97</v>
      </c>
      <c r="Z4" s="7"/>
      <c r="AA4" s="7"/>
      <c r="AB4" s="7"/>
      <c r="AC4" s="9">
        <v>2</v>
      </c>
      <c r="AD4" s="125"/>
    </row>
    <row r="5" spans="1:60" s="27" customFormat="1" x14ac:dyDescent="0.2">
      <c r="A5" s="11">
        <v>132</v>
      </c>
      <c r="B5" s="8" t="s">
        <v>147</v>
      </c>
      <c r="C5" s="8" t="s">
        <v>148</v>
      </c>
      <c r="D5" s="8" t="s">
        <v>154</v>
      </c>
      <c r="E5" s="60" t="s">
        <v>112</v>
      </c>
      <c r="F5" s="8">
        <v>15</v>
      </c>
      <c r="G5" s="7">
        <v>5</v>
      </c>
      <c r="H5" s="7"/>
      <c r="I5" s="8" t="s">
        <v>155</v>
      </c>
      <c r="J5" s="7" t="s">
        <v>151</v>
      </c>
      <c r="K5" s="35">
        <v>-25.6</v>
      </c>
      <c r="L5" s="7"/>
      <c r="M5" s="7"/>
      <c r="N5" s="8">
        <v>9</v>
      </c>
      <c r="O5" s="9">
        <v>10</v>
      </c>
      <c r="P5" s="7">
        <v>-127.77290000000001</v>
      </c>
      <c r="Q5" s="7">
        <v>284.19850000000002</v>
      </c>
      <c r="R5" s="7">
        <v>49.176099999999998</v>
      </c>
      <c r="S5" s="8">
        <v>1</v>
      </c>
      <c r="T5" s="10">
        <v>25</v>
      </c>
      <c r="U5" s="12">
        <v>35</v>
      </c>
      <c r="V5" s="10"/>
      <c r="W5" s="10"/>
      <c r="X5" s="7"/>
      <c r="Y5" s="7">
        <f t="shared" si="0"/>
        <v>0.11666666666666667</v>
      </c>
      <c r="Z5" s="7"/>
      <c r="AA5" s="7"/>
      <c r="AB5" s="7"/>
      <c r="AC5" s="9">
        <v>2</v>
      </c>
      <c r="AD5" s="125"/>
    </row>
    <row r="6" spans="1:60" s="174" customFormat="1" x14ac:dyDescent="0.2">
      <c r="A6" s="149">
        <v>110</v>
      </c>
      <c r="B6" s="149" t="s">
        <v>147</v>
      </c>
      <c r="C6" s="149" t="s">
        <v>148</v>
      </c>
      <c r="D6" s="149" t="s">
        <v>149</v>
      </c>
      <c r="E6" s="148" t="s">
        <v>112</v>
      </c>
      <c r="F6" s="149">
        <v>14</v>
      </c>
      <c r="G6" s="166" t="s">
        <v>121</v>
      </c>
      <c r="H6" s="166">
        <v>7</v>
      </c>
      <c r="I6" s="149" t="s">
        <v>150</v>
      </c>
      <c r="J6" s="166" t="s">
        <v>151</v>
      </c>
      <c r="K6" s="167">
        <v>-57.2</v>
      </c>
      <c r="L6" s="166"/>
      <c r="M6" s="166"/>
      <c r="N6" s="149">
        <v>3</v>
      </c>
      <c r="O6" s="171">
        <v>4</v>
      </c>
      <c r="P6" s="166">
        <v>-44.153599999999997</v>
      </c>
      <c r="Q6" s="166">
        <v>305.62130000000002</v>
      </c>
      <c r="R6" s="166">
        <v>24.4956</v>
      </c>
      <c r="S6" s="166">
        <v>1</v>
      </c>
      <c r="T6" s="166"/>
      <c r="U6" s="166">
        <v>148</v>
      </c>
      <c r="V6" s="166"/>
      <c r="W6" s="166"/>
      <c r="X6" s="166"/>
      <c r="Y6" s="166">
        <f t="shared" ref="Y6" si="1">U6/300</f>
        <v>0.49333333333333335</v>
      </c>
      <c r="Z6" s="166"/>
      <c r="AA6" s="166"/>
      <c r="AB6" s="166"/>
      <c r="AC6" s="166">
        <v>2</v>
      </c>
      <c r="AD6" s="199"/>
    </row>
    <row r="7" spans="1:60" s="27" customFormat="1" x14ac:dyDescent="0.2">
      <c r="A7" s="8">
        <v>113</v>
      </c>
      <c r="B7" s="8" t="s">
        <v>147</v>
      </c>
      <c r="C7" s="8" t="s">
        <v>148</v>
      </c>
      <c r="D7" s="8" t="s">
        <v>152</v>
      </c>
      <c r="E7" s="60" t="s">
        <v>112</v>
      </c>
      <c r="F7" s="8">
        <v>14</v>
      </c>
      <c r="G7" s="7" t="s">
        <v>123</v>
      </c>
      <c r="H7" s="7">
        <v>7</v>
      </c>
      <c r="I7" s="8" t="s">
        <v>150</v>
      </c>
      <c r="J7" s="7" t="s">
        <v>151</v>
      </c>
      <c r="K7" s="35">
        <v>-46.6</v>
      </c>
      <c r="L7" s="7"/>
      <c r="M7" s="7"/>
      <c r="N7" s="8">
        <v>5</v>
      </c>
      <c r="O7" s="9">
        <v>6</v>
      </c>
      <c r="P7" s="7">
        <v>-70.824600000000004</v>
      </c>
      <c r="Q7" s="7">
        <v>411.8954</v>
      </c>
      <c r="R7" s="7">
        <v>17.941299999999998</v>
      </c>
      <c r="S7" s="8">
        <v>1</v>
      </c>
      <c r="T7" s="7"/>
      <c r="U7" s="7">
        <v>21</v>
      </c>
      <c r="V7" s="7"/>
      <c r="W7" s="7"/>
      <c r="X7" s="7"/>
      <c r="Y7" s="7">
        <f t="shared" ref="Y7:Y10" si="2">U7/300</f>
        <v>7.0000000000000007E-2</v>
      </c>
      <c r="Z7" s="7"/>
      <c r="AA7" s="7"/>
      <c r="AB7" s="7"/>
      <c r="AC7" s="9">
        <v>1</v>
      </c>
      <c r="AD7" s="125"/>
    </row>
    <row r="8" spans="1:60" s="27" customFormat="1" x14ac:dyDescent="0.2">
      <c r="A8" s="8">
        <v>115</v>
      </c>
      <c r="B8" s="8" t="s">
        <v>147</v>
      </c>
      <c r="C8" s="8" t="s">
        <v>148</v>
      </c>
      <c r="D8" s="8" t="s">
        <v>152</v>
      </c>
      <c r="E8" s="60" t="s">
        <v>112</v>
      </c>
      <c r="F8" s="8">
        <v>14</v>
      </c>
      <c r="G8" s="7" t="s">
        <v>126</v>
      </c>
      <c r="H8" s="7">
        <v>7</v>
      </c>
      <c r="I8" s="8" t="s">
        <v>150</v>
      </c>
      <c r="J8" s="7" t="s">
        <v>151</v>
      </c>
      <c r="K8" s="35">
        <v>-48.9</v>
      </c>
      <c r="L8" s="7"/>
      <c r="M8" s="7"/>
      <c r="N8" s="8">
        <v>9</v>
      </c>
      <c r="O8" s="9">
        <v>10</v>
      </c>
      <c r="P8" s="7">
        <v>-108.0189</v>
      </c>
      <c r="Q8" s="7">
        <v>168.2363</v>
      </c>
      <c r="R8" s="7">
        <v>32.987400000000001</v>
      </c>
      <c r="S8" s="8">
        <v>1</v>
      </c>
      <c r="T8" s="7"/>
      <c r="U8" s="7">
        <v>25</v>
      </c>
      <c r="V8" s="7"/>
      <c r="W8" s="7"/>
      <c r="X8" s="7"/>
      <c r="Y8" s="7">
        <f t="shared" si="2"/>
        <v>8.3333333333333329E-2</v>
      </c>
      <c r="Z8" s="7"/>
      <c r="AA8" s="7"/>
      <c r="AB8" s="7"/>
      <c r="AC8" s="9">
        <v>1</v>
      </c>
      <c r="AD8" s="125"/>
    </row>
    <row r="9" spans="1:60" s="27" customFormat="1" x14ac:dyDescent="0.2">
      <c r="A9" s="8">
        <v>116</v>
      </c>
      <c r="B9" s="8" t="s">
        <v>147</v>
      </c>
      <c r="C9" s="8" t="s">
        <v>148</v>
      </c>
      <c r="D9" s="8" t="s">
        <v>152</v>
      </c>
      <c r="E9" s="60" t="s">
        <v>112</v>
      </c>
      <c r="F9" s="8">
        <v>14</v>
      </c>
      <c r="G9" s="7" t="s">
        <v>127</v>
      </c>
      <c r="H9" s="7">
        <v>7</v>
      </c>
      <c r="I9" s="8" t="s">
        <v>150</v>
      </c>
      <c r="J9" s="7" t="s">
        <v>151</v>
      </c>
      <c r="K9" s="35">
        <v>-47</v>
      </c>
      <c r="L9" s="7"/>
      <c r="M9" s="7"/>
      <c r="N9" s="8">
        <v>11</v>
      </c>
      <c r="O9" s="9">
        <v>12</v>
      </c>
      <c r="P9" s="7">
        <v>-189.0692</v>
      </c>
      <c r="Q9" s="7">
        <v>847.52599999999995</v>
      </c>
      <c r="R9" s="7">
        <v>48.4895</v>
      </c>
      <c r="S9" s="8">
        <v>1</v>
      </c>
      <c r="T9" s="7">
        <v>125</v>
      </c>
      <c r="U9" s="7">
        <v>68</v>
      </c>
      <c r="V9" s="7"/>
      <c r="W9" s="7"/>
      <c r="X9" s="7"/>
      <c r="Y9" s="7">
        <f t="shared" si="2"/>
        <v>0.22666666666666666</v>
      </c>
      <c r="Z9" s="7"/>
      <c r="AA9" s="7"/>
      <c r="AB9" s="7"/>
      <c r="AC9" s="9">
        <v>1</v>
      </c>
      <c r="AD9" s="125"/>
    </row>
    <row r="10" spans="1:60" s="27" customFormat="1" x14ac:dyDescent="0.2">
      <c r="A10" s="8">
        <v>117</v>
      </c>
      <c r="B10" s="8" t="s">
        <v>147</v>
      </c>
      <c r="C10" s="8" t="s">
        <v>148</v>
      </c>
      <c r="D10" s="8" t="s">
        <v>152</v>
      </c>
      <c r="E10" s="60" t="s">
        <v>112</v>
      </c>
      <c r="F10" s="8">
        <v>14</v>
      </c>
      <c r="G10" s="7" t="s">
        <v>124</v>
      </c>
      <c r="H10" s="7">
        <v>7</v>
      </c>
      <c r="I10" s="8" t="s">
        <v>150</v>
      </c>
      <c r="J10" s="7" t="s">
        <v>151</v>
      </c>
      <c r="K10" s="35">
        <v>-47.8</v>
      </c>
      <c r="L10" s="7"/>
      <c r="M10" s="7"/>
      <c r="N10" s="8">
        <v>13</v>
      </c>
      <c r="O10" s="9">
        <v>14</v>
      </c>
      <c r="P10" s="7">
        <v>-86.298500000000004</v>
      </c>
      <c r="Q10" s="7">
        <v>253.44730000000001</v>
      </c>
      <c r="R10" s="7">
        <v>61.109200000000001</v>
      </c>
      <c r="S10" s="8">
        <v>1</v>
      </c>
      <c r="T10" s="7">
        <v>175</v>
      </c>
      <c r="U10" s="7">
        <v>70</v>
      </c>
      <c r="V10" s="7"/>
      <c r="W10" s="7"/>
      <c r="X10" s="7"/>
      <c r="Y10" s="7">
        <f t="shared" si="2"/>
        <v>0.23333333333333334</v>
      </c>
      <c r="Z10" s="7"/>
      <c r="AA10" s="7"/>
      <c r="AB10" s="7"/>
      <c r="AC10" s="9">
        <v>1</v>
      </c>
      <c r="AD10" s="125"/>
    </row>
    <row r="11" spans="1:60" s="27" customFormat="1" x14ac:dyDescent="0.2">
      <c r="A11" s="8">
        <v>118</v>
      </c>
      <c r="B11" s="8" t="s">
        <v>147</v>
      </c>
      <c r="C11" s="8" t="s">
        <v>148</v>
      </c>
      <c r="D11" s="8" t="s">
        <v>152</v>
      </c>
      <c r="E11" s="60" t="s">
        <v>112</v>
      </c>
      <c r="F11" s="8">
        <v>14</v>
      </c>
      <c r="G11" s="7" t="s">
        <v>128</v>
      </c>
      <c r="H11" s="7">
        <v>7</v>
      </c>
      <c r="I11" s="8" t="s">
        <v>150</v>
      </c>
      <c r="J11" s="7" t="s">
        <v>151</v>
      </c>
      <c r="K11" s="35">
        <v>-50</v>
      </c>
      <c r="L11" s="7"/>
      <c r="M11" s="7"/>
      <c r="N11" s="8">
        <v>16</v>
      </c>
      <c r="O11" s="9">
        <v>17</v>
      </c>
      <c r="P11" s="7">
        <v>-69.412400000000005</v>
      </c>
      <c r="Q11" s="7">
        <v>285.47829999999999</v>
      </c>
      <c r="R11" s="7">
        <v>20.5883</v>
      </c>
      <c r="S11" s="8">
        <v>1</v>
      </c>
      <c r="T11" s="7">
        <v>25</v>
      </c>
      <c r="U11" s="7"/>
      <c r="V11" s="7"/>
      <c r="W11" s="7"/>
      <c r="X11" s="7"/>
      <c r="Y11" s="7"/>
      <c r="Z11" s="7"/>
      <c r="AA11" s="7"/>
      <c r="AB11" s="7"/>
      <c r="AC11" s="9">
        <v>2</v>
      </c>
      <c r="AD11" s="125"/>
    </row>
    <row r="12" spans="1:60" s="27" customFormat="1" ht="17" customHeight="1" thickBot="1" x14ac:dyDescent="0.25">
      <c r="A12" s="8">
        <v>119</v>
      </c>
      <c r="B12" s="8" t="s">
        <v>147</v>
      </c>
      <c r="C12" s="8" t="s">
        <v>148</v>
      </c>
      <c r="D12" s="8" t="s">
        <v>152</v>
      </c>
      <c r="E12" s="60" t="s">
        <v>112</v>
      </c>
      <c r="F12" s="8">
        <v>14</v>
      </c>
      <c r="G12" s="7" t="s">
        <v>134</v>
      </c>
      <c r="H12" s="7">
        <v>7</v>
      </c>
      <c r="I12" s="8" t="s">
        <v>150</v>
      </c>
      <c r="J12" s="7" t="s">
        <v>151</v>
      </c>
      <c r="K12" s="35">
        <v>-39.9</v>
      </c>
      <c r="L12" s="7"/>
      <c r="M12" s="7"/>
      <c r="N12" s="7">
        <v>18</v>
      </c>
      <c r="O12" s="7">
        <v>19</v>
      </c>
      <c r="P12" s="9">
        <v>-74.501300000000001</v>
      </c>
      <c r="Q12" s="9">
        <v>521.7912</v>
      </c>
      <c r="R12" s="7">
        <v>53.8048</v>
      </c>
      <c r="S12" s="8">
        <v>1</v>
      </c>
      <c r="T12" s="7">
        <v>50</v>
      </c>
      <c r="U12" s="7"/>
      <c r="V12" s="7"/>
      <c r="W12" s="7"/>
      <c r="X12" s="7"/>
      <c r="Y12" s="7"/>
      <c r="Z12" s="7"/>
      <c r="AA12" s="7"/>
      <c r="AB12" s="7"/>
      <c r="AC12" s="9">
        <v>1</v>
      </c>
      <c r="AD12" s="125"/>
    </row>
    <row r="13" spans="1:60" s="134" customFormat="1" x14ac:dyDescent="0.2">
      <c r="A13" s="188" t="s">
        <v>0</v>
      </c>
      <c r="B13" s="189"/>
      <c r="C13" s="189"/>
      <c r="D13" s="189"/>
      <c r="E13" s="189"/>
      <c r="F13" s="189"/>
      <c r="G13" s="190"/>
      <c r="H13" s="190"/>
      <c r="I13" s="189"/>
      <c r="J13" s="134" t="s">
        <v>186</v>
      </c>
      <c r="K13" s="134">
        <f>AVERAGE(K2:K5)</f>
        <v>-43.924999999999997</v>
      </c>
      <c r="O13" s="134" t="s">
        <v>186</v>
      </c>
      <c r="P13" s="134">
        <f t="shared" ref="P13:R13" si="3">AVERAGE(P2:P5)</f>
        <v>-67.219149999999999</v>
      </c>
      <c r="Q13" s="134">
        <f t="shared" si="3"/>
        <v>425.46965</v>
      </c>
      <c r="R13" s="134">
        <f t="shared" si="3"/>
        <v>48.212899999999998</v>
      </c>
      <c r="T13" s="143">
        <f>MEDIAN(T2:T5)</f>
        <v>37.5</v>
      </c>
      <c r="U13" s="134">
        <f>AVERAGE(U2:U5)</f>
        <v>141.25</v>
      </c>
      <c r="V13" s="190"/>
      <c r="W13" s="190"/>
      <c r="X13" s="190"/>
      <c r="Y13" s="190">
        <f>U13/300</f>
        <v>0.47083333333333333</v>
      </c>
      <c r="Z13" s="190"/>
      <c r="AA13" s="190"/>
      <c r="AB13" s="190"/>
      <c r="AC13" s="190"/>
      <c r="AD13" s="191"/>
    </row>
    <row r="14" spans="1:60" s="136" customFormat="1" ht="17" thickBot="1" x14ac:dyDescent="0.25">
      <c r="A14" s="192"/>
      <c r="B14" s="193"/>
      <c r="C14" s="193"/>
      <c r="D14" s="193"/>
      <c r="E14" s="193"/>
      <c r="F14" s="193"/>
      <c r="G14" s="194"/>
      <c r="H14" s="194"/>
      <c r="I14" s="193"/>
      <c r="J14" s="136" t="s">
        <v>8</v>
      </c>
      <c r="K14" s="136">
        <f>AVERAGE(K3:K5)</f>
        <v>-43.566666666666663</v>
      </c>
      <c r="O14" s="136" t="s">
        <v>8</v>
      </c>
      <c r="P14" s="136">
        <f t="shared" ref="P14:R14" si="4">AVERAGE(P3:P5)</f>
        <v>-58.726300000000002</v>
      </c>
      <c r="Q14" s="136">
        <f t="shared" si="4"/>
        <v>485.25753333333324</v>
      </c>
      <c r="R14" s="136">
        <f t="shared" si="4"/>
        <v>54.001499999999993</v>
      </c>
      <c r="T14" s="144">
        <f>MEDIAN(T6:T12)</f>
        <v>87.5</v>
      </c>
      <c r="U14" s="136">
        <f>AVERAGE(U3:U5)</f>
        <v>160.66666666666666</v>
      </c>
      <c r="V14" s="194"/>
      <c r="W14" s="194"/>
      <c r="X14" s="194"/>
      <c r="Y14" s="194">
        <f>U14/300</f>
        <v>0.53555555555555556</v>
      </c>
      <c r="Z14" s="194"/>
      <c r="AA14" s="194"/>
      <c r="AB14" s="194"/>
      <c r="AC14" s="194"/>
      <c r="AD14" s="195"/>
    </row>
    <row r="15" spans="1:60" s="27" customFormat="1" x14ac:dyDescent="0.2">
      <c r="A15" s="11">
        <v>139</v>
      </c>
      <c r="B15" s="8" t="s">
        <v>156</v>
      </c>
      <c r="C15" s="8" t="s">
        <v>148</v>
      </c>
      <c r="D15" s="8" t="s">
        <v>157</v>
      </c>
      <c r="E15" s="60" t="s">
        <v>112</v>
      </c>
      <c r="F15" s="8">
        <v>14</v>
      </c>
      <c r="G15" s="7">
        <v>1</v>
      </c>
      <c r="H15" s="7"/>
      <c r="I15" s="8" t="s">
        <v>155</v>
      </c>
      <c r="J15" s="7" t="s">
        <v>151</v>
      </c>
      <c r="K15" s="35">
        <v>-67.8</v>
      </c>
      <c r="L15" s="7"/>
      <c r="M15" s="7"/>
      <c r="N15" s="8">
        <v>1</v>
      </c>
      <c r="O15" s="9">
        <v>2</v>
      </c>
      <c r="P15" s="7">
        <v>-34.5822</v>
      </c>
      <c r="Q15" s="7">
        <v>111.5732</v>
      </c>
      <c r="R15" s="7">
        <v>12.866099999999999</v>
      </c>
      <c r="S15" s="8">
        <v>1</v>
      </c>
      <c r="T15" s="10">
        <v>50</v>
      </c>
      <c r="U15" s="12" t="s">
        <v>7</v>
      </c>
      <c r="V15" s="10"/>
      <c r="W15" s="10"/>
      <c r="X15" s="7"/>
      <c r="Y15" s="7" t="s">
        <v>7</v>
      </c>
      <c r="Z15" s="7"/>
      <c r="AA15" s="7"/>
      <c r="AB15" s="7"/>
      <c r="AC15" s="9">
        <v>1</v>
      </c>
      <c r="AD15" s="125"/>
    </row>
    <row r="16" spans="1:60" s="27" customFormat="1" x14ac:dyDescent="0.2">
      <c r="A16" s="11">
        <v>140</v>
      </c>
      <c r="B16" s="8" t="s">
        <v>156</v>
      </c>
      <c r="C16" s="8" t="s">
        <v>148</v>
      </c>
      <c r="D16" s="8" t="s">
        <v>158</v>
      </c>
      <c r="E16" s="60" t="s">
        <v>112</v>
      </c>
      <c r="F16" s="8">
        <v>14</v>
      </c>
      <c r="G16" s="7">
        <v>2</v>
      </c>
      <c r="H16" s="7"/>
      <c r="I16" s="8" t="s">
        <v>155</v>
      </c>
      <c r="J16" s="7" t="s">
        <v>151</v>
      </c>
      <c r="K16" s="35">
        <v>-63.5</v>
      </c>
      <c r="L16" s="7"/>
      <c r="M16" s="7"/>
      <c r="N16" s="8">
        <v>1</v>
      </c>
      <c r="O16" s="9">
        <v>2</v>
      </c>
      <c r="P16" s="200">
        <v>-566.7432</v>
      </c>
      <c r="Q16" s="7">
        <v>98.393699999999995</v>
      </c>
      <c r="R16" s="7">
        <v>27.149699999999999</v>
      </c>
      <c r="S16" s="8">
        <v>1</v>
      </c>
      <c r="T16" s="10">
        <v>50</v>
      </c>
      <c r="U16" s="12">
        <v>126</v>
      </c>
      <c r="V16" s="10"/>
      <c r="W16" s="10"/>
      <c r="X16" s="7"/>
      <c r="Y16" s="7">
        <f t="shared" ref="Y16:Y27" si="5">U16/300</f>
        <v>0.42</v>
      </c>
      <c r="Z16" s="7"/>
      <c r="AA16" s="7"/>
      <c r="AB16" s="7"/>
      <c r="AC16" s="9">
        <v>2</v>
      </c>
      <c r="AD16" s="125"/>
    </row>
    <row r="17" spans="1:30" s="27" customFormat="1" x14ac:dyDescent="0.2">
      <c r="A17" s="11">
        <v>141</v>
      </c>
      <c r="B17" s="8" t="s">
        <v>156</v>
      </c>
      <c r="C17" s="8" t="s">
        <v>148</v>
      </c>
      <c r="D17" s="8" t="s">
        <v>158</v>
      </c>
      <c r="E17" s="60" t="s">
        <v>112</v>
      </c>
      <c r="F17" s="8">
        <v>14</v>
      </c>
      <c r="G17" s="7">
        <v>3</v>
      </c>
      <c r="H17" s="7"/>
      <c r="I17" s="8" t="s">
        <v>155</v>
      </c>
      <c r="J17" s="7" t="s">
        <v>151</v>
      </c>
      <c r="K17" s="35">
        <v>-24.3</v>
      </c>
      <c r="L17" s="7"/>
      <c r="M17" s="7"/>
      <c r="N17" s="8">
        <v>3</v>
      </c>
      <c r="O17" s="9">
        <v>4</v>
      </c>
      <c r="P17" s="120">
        <v>-54.537599999999998</v>
      </c>
      <c r="Q17" s="7">
        <v>367.80630000000002</v>
      </c>
      <c r="R17" s="7">
        <v>13.110099999999999</v>
      </c>
      <c r="S17" s="8">
        <v>0</v>
      </c>
      <c r="T17" s="10"/>
      <c r="U17" s="12" t="s">
        <v>131</v>
      </c>
      <c r="V17" s="10"/>
      <c r="W17" s="10"/>
      <c r="X17" s="7"/>
      <c r="Y17" s="7" t="s">
        <v>7</v>
      </c>
      <c r="Z17" s="7"/>
      <c r="AA17" s="7"/>
      <c r="AB17" s="7"/>
      <c r="AC17" s="9">
        <v>2</v>
      </c>
      <c r="AD17" s="125"/>
    </row>
    <row r="18" spans="1:30" s="27" customFormat="1" x14ac:dyDescent="0.2">
      <c r="A18" s="11">
        <v>142</v>
      </c>
      <c r="B18" s="8" t="s">
        <v>156</v>
      </c>
      <c r="C18" s="8" t="s">
        <v>148</v>
      </c>
      <c r="D18" s="8" t="s">
        <v>158</v>
      </c>
      <c r="E18" s="60" t="s">
        <v>112</v>
      </c>
      <c r="F18" s="8">
        <v>14</v>
      </c>
      <c r="G18" s="7">
        <v>4</v>
      </c>
      <c r="H18" s="7"/>
      <c r="I18" s="8" t="s">
        <v>155</v>
      </c>
      <c r="J18" s="7" t="s">
        <v>151</v>
      </c>
      <c r="K18" s="35">
        <v>-53.9</v>
      </c>
      <c r="L18" s="7"/>
      <c r="M18" s="7"/>
      <c r="N18" s="8">
        <v>5</v>
      </c>
      <c r="O18" s="9">
        <v>6</v>
      </c>
      <c r="P18" s="7">
        <v>-105.9074</v>
      </c>
      <c r="Q18" s="7">
        <v>89.493700000000004</v>
      </c>
      <c r="R18" s="7">
        <v>18.302099999999999</v>
      </c>
      <c r="S18" s="8">
        <v>1</v>
      </c>
      <c r="T18" s="10">
        <v>125</v>
      </c>
      <c r="U18" s="12">
        <v>402</v>
      </c>
      <c r="V18" s="10"/>
      <c r="W18" s="10"/>
      <c r="X18" s="7"/>
      <c r="Y18" s="7">
        <f t="shared" si="5"/>
        <v>1.34</v>
      </c>
      <c r="Z18" s="7"/>
      <c r="AA18" s="7"/>
      <c r="AB18" s="7"/>
      <c r="AC18" s="9">
        <v>2</v>
      </c>
      <c r="AD18" s="125"/>
    </row>
    <row r="19" spans="1:30" s="27" customFormat="1" x14ac:dyDescent="0.2">
      <c r="A19" s="11">
        <v>143</v>
      </c>
      <c r="B19" s="8" t="s">
        <v>156</v>
      </c>
      <c r="C19" s="8" t="s">
        <v>148</v>
      </c>
      <c r="D19" s="8" t="s">
        <v>158</v>
      </c>
      <c r="E19" s="60" t="s">
        <v>112</v>
      </c>
      <c r="F19" s="8">
        <v>14</v>
      </c>
      <c r="G19" s="7">
        <v>5</v>
      </c>
      <c r="H19" s="7"/>
      <c r="I19" s="8" t="s">
        <v>155</v>
      </c>
      <c r="J19" s="7" t="s">
        <v>151</v>
      </c>
      <c r="K19" s="35">
        <v>-50.2</v>
      </c>
      <c r="L19" s="7"/>
      <c r="M19" s="7"/>
      <c r="N19" s="8">
        <v>7</v>
      </c>
      <c r="O19" s="9">
        <v>8</v>
      </c>
      <c r="P19" s="7">
        <v>-63.278599999999997</v>
      </c>
      <c r="Q19" s="7">
        <v>167.4264</v>
      </c>
      <c r="R19" s="7">
        <v>20.1557</v>
      </c>
      <c r="S19" s="8">
        <v>1</v>
      </c>
      <c r="T19" s="10">
        <v>75</v>
      </c>
      <c r="U19" s="12">
        <v>319</v>
      </c>
      <c r="V19" s="10"/>
      <c r="W19" s="10"/>
      <c r="X19" s="7"/>
      <c r="Y19" s="7">
        <f t="shared" si="5"/>
        <v>1.0633333333333332</v>
      </c>
      <c r="Z19" s="7"/>
      <c r="AA19" s="7"/>
      <c r="AB19" s="7"/>
      <c r="AC19" s="9">
        <v>2</v>
      </c>
      <c r="AD19" s="125"/>
    </row>
    <row r="20" spans="1:30" s="27" customFormat="1" ht="17" thickBot="1" x14ac:dyDescent="0.25">
      <c r="A20" s="11">
        <v>144</v>
      </c>
      <c r="B20" s="8" t="s">
        <v>156</v>
      </c>
      <c r="C20" s="8" t="s">
        <v>148</v>
      </c>
      <c r="D20" s="8" t="s">
        <v>158</v>
      </c>
      <c r="E20" s="60" t="s">
        <v>112</v>
      </c>
      <c r="F20" s="8">
        <v>14</v>
      </c>
      <c r="G20" s="7">
        <v>6</v>
      </c>
      <c r="H20" s="7"/>
      <c r="I20" s="8" t="s">
        <v>155</v>
      </c>
      <c r="J20" s="7" t="s">
        <v>151</v>
      </c>
      <c r="K20" s="35">
        <v>-59.5</v>
      </c>
      <c r="L20" s="7"/>
      <c r="M20" s="7"/>
      <c r="N20" s="8">
        <v>9</v>
      </c>
      <c r="O20" s="9">
        <v>10</v>
      </c>
      <c r="P20" s="7">
        <v>-252.12</v>
      </c>
      <c r="Q20" s="7">
        <v>88.054299999999998</v>
      </c>
      <c r="R20" s="7">
        <v>12.283899999999999</v>
      </c>
      <c r="S20" s="8">
        <v>1</v>
      </c>
      <c r="T20" s="10">
        <v>125</v>
      </c>
      <c r="U20" s="12">
        <v>38</v>
      </c>
      <c r="V20" s="10"/>
      <c r="W20" s="10"/>
      <c r="X20" s="7"/>
      <c r="Y20" s="7">
        <f t="shared" si="5"/>
        <v>0.12666666666666668</v>
      </c>
      <c r="Z20" s="7"/>
      <c r="AA20" s="7"/>
      <c r="AB20" s="7"/>
      <c r="AC20" s="9">
        <v>2</v>
      </c>
      <c r="AD20" s="125"/>
    </row>
    <row r="21" spans="1:30" s="26" customFormat="1" x14ac:dyDescent="0.2">
      <c r="A21" s="1">
        <v>151</v>
      </c>
      <c r="B21" s="3" t="s">
        <v>156</v>
      </c>
      <c r="C21" s="3" t="s">
        <v>148</v>
      </c>
      <c r="D21" s="3" t="s">
        <v>159</v>
      </c>
      <c r="E21" s="66" t="s">
        <v>112</v>
      </c>
      <c r="F21" s="3">
        <v>15</v>
      </c>
      <c r="G21" s="2">
        <v>1</v>
      </c>
      <c r="H21" s="2"/>
      <c r="I21" s="3" t="s">
        <v>150</v>
      </c>
      <c r="J21" s="2" t="s">
        <v>151</v>
      </c>
      <c r="K21" s="67">
        <v>-45.6</v>
      </c>
      <c r="L21" s="2"/>
      <c r="M21" s="2"/>
      <c r="N21" s="3">
        <v>2</v>
      </c>
      <c r="O21" s="4">
        <v>3</v>
      </c>
      <c r="P21" s="2">
        <v>-199.49250000000001</v>
      </c>
      <c r="Q21" s="2">
        <v>44.373600000000003</v>
      </c>
      <c r="R21" s="2">
        <v>25.489899999999999</v>
      </c>
      <c r="S21" s="3">
        <v>1</v>
      </c>
      <c r="T21" s="5">
        <v>125</v>
      </c>
      <c r="U21" s="6">
        <v>126</v>
      </c>
      <c r="V21" s="5"/>
      <c r="W21" s="10"/>
      <c r="X21" s="7"/>
      <c r="Y21" s="7">
        <f t="shared" si="5"/>
        <v>0.42</v>
      </c>
      <c r="Z21" s="7"/>
      <c r="AA21" s="2"/>
      <c r="AB21" s="2"/>
      <c r="AC21" s="4">
        <v>1</v>
      </c>
      <c r="AD21" s="132"/>
    </row>
    <row r="22" spans="1:30" s="27" customFormat="1" x14ac:dyDescent="0.2">
      <c r="A22" s="11">
        <v>152</v>
      </c>
      <c r="B22" s="8" t="s">
        <v>156</v>
      </c>
      <c r="C22" s="8" t="s">
        <v>148</v>
      </c>
      <c r="D22" s="8" t="s">
        <v>159</v>
      </c>
      <c r="E22" s="60" t="s">
        <v>112</v>
      </c>
      <c r="F22" s="8">
        <v>15</v>
      </c>
      <c r="G22" s="7">
        <v>2</v>
      </c>
      <c r="H22" s="7"/>
      <c r="I22" s="8" t="s">
        <v>150</v>
      </c>
      <c r="J22" s="7" t="s">
        <v>151</v>
      </c>
      <c r="K22" s="35">
        <v>-49.8</v>
      </c>
      <c r="L22" s="7"/>
      <c r="M22" s="7"/>
      <c r="N22" s="8">
        <v>4</v>
      </c>
      <c r="O22" s="9">
        <v>5</v>
      </c>
      <c r="P22" s="7">
        <v>-136.66659999999999</v>
      </c>
      <c r="Q22" s="7">
        <v>101.77970000000001</v>
      </c>
      <c r="R22" s="7">
        <v>25.289000000000001</v>
      </c>
      <c r="S22" s="8">
        <v>1</v>
      </c>
      <c r="T22" s="10">
        <v>75</v>
      </c>
      <c r="U22" s="12">
        <v>268</v>
      </c>
      <c r="V22" s="10"/>
      <c r="W22" s="10"/>
      <c r="X22" s="7"/>
      <c r="Y22" s="7">
        <f t="shared" si="5"/>
        <v>0.89333333333333331</v>
      </c>
      <c r="Z22" s="7"/>
      <c r="AA22" s="7"/>
      <c r="AB22" s="7"/>
      <c r="AC22" s="9">
        <v>1</v>
      </c>
      <c r="AD22" s="125"/>
    </row>
    <row r="23" spans="1:30" s="27" customFormat="1" x14ac:dyDescent="0.2">
      <c r="A23" s="11">
        <v>153</v>
      </c>
      <c r="B23" s="8" t="s">
        <v>156</v>
      </c>
      <c r="C23" s="8" t="s">
        <v>148</v>
      </c>
      <c r="D23" s="8" t="s">
        <v>159</v>
      </c>
      <c r="E23" s="60" t="s">
        <v>112</v>
      </c>
      <c r="F23" s="8">
        <v>15</v>
      </c>
      <c r="G23" s="7">
        <v>3</v>
      </c>
      <c r="H23" s="7"/>
      <c r="I23" s="8" t="s">
        <v>150</v>
      </c>
      <c r="J23" s="7" t="s">
        <v>151</v>
      </c>
      <c r="K23" s="35">
        <v>-44.5</v>
      </c>
      <c r="L23" s="7"/>
      <c r="M23" s="7"/>
      <c r="N23" s="8">
        <v>6</v>
      </c>
      <c r="O23" s="9">
        <v>7</v>
      </c>
      <c r="P23" s="7">
        <v>-78.477500000000006</v>
      </c>
      <c r="Q23" s="7">
        <v>403.84820000000002</v>
      </c>
      <c r="R23" s="7">
        <v>16.811900000000001</v>
      </c>
      <c r="S23" s="8">
        <v>1</v>
      </c>
      <c r="T23" s="10">
        <v>25</v>
      </c>
      <c r="U23" s="12">
        <v>93</v>
      </c>
      <c r="V23" s="10"/>
      <c r="W23" s="10"/>
      <c r="X23" s="7"/>
      <c r="Y23" s="7">
        <f t="shared" si="5"/>
        <v>0.31</v>
      </c>
      <c r="Z23" s="7"/>
      <c r="AA23" s="7"/>
      <c r="AB23" s="7"/>
      <c r="AC23" s="9">
        <v>1</v>
      </c>
      <c r="AD23" s="125"/>
    </row>
    <row r="24" spans="1:30" s="27" customFormat="1" x14ac:dyDescent="0.2">
      <c r="A24" s="11">
        <v>154</v>
      </c>
      <c r="B24" s="8" t="s">
        <v>156</v>
      </c>
      <c r="C24" s="8" t="s">
        <v>148</v>
      </c>
      <c r="D24" s="8" t="s">
        <v>159</v>
      </c>
      <c r="E24" s="60" t="s">
        <v>112</v>
      </c>
      <c r="F24" s="8">
        <v>15</v>
      </c>
      <c r="G24" s="7">
        <v>4</v>
      </c>
      <c r="H24" s="7"/>
      <c r="I24" s="8" t="s">
        <v>150</v>
      </c>
      <c r="J24" s="7" t="s">
        <v>151</v>
      </c>
      <c r="K24" s="35">
        <v>-50</v>
      </c>
      <c r="L24" s="7"/>
      <c r="M24" s="7"/>
      <c r="N24" s="8">
        <v>8</v>
      </c>
      <c r="O24" s="9">
        <v>9</v>
      </c>
      <c r="P24" s="7">
        <v>-97.883300000000006</v>
      </c>
      <c r="Q24" s="7">
        <v>232.0085</v>
      </c>
      <c r="R24" s="7">
        <v>24.3353</v>
      </c>
      <c r="S24" s="8">
        <v>1</v>
      </c>
      <c r="T24" s="10">
        <v>25</v>
      </c>
      <c r="U24" s="12">
        <v>387</v>
      </c>
      <c r="V24" s="10"/>
      <c r="W24" s="10"/>
      <c r="X24" s="7"/>
      <c r="Y24" s="7">
        <f t="shared" si="5"/>
        <v>1.29</v>
      </c>
      <c r="Z24" s="7"/>
      <c r="AA24" s="7"/>
      <c r="AB24" s="7"/>
      <c r="AC24" s="9">
        <v>1</v>
      </c>
      <c r="AD24" s="125"/>
    </row>
    <row r="25" spans="1:30" s="27" customFormat="1" x14ac:dyDescent="0.2">
      <c r="A25" s="11">
        <v>155</v>
      </c>
      <c r="B25" s="8" t="s">
        <v>156</v>
      </c>
      <c r="C25" s="8" t="s">
        <v>148</v>
      </c>
      <c r="D25" s="8" t="s">
        <v>159</v>
      </c>
      <c r="E25" s="60" t="s">
        <v>112</v>
      </c>
      <c r="F25" s="8">
        <v>15</v>
      </c>
      <c r="G25" s="7">
        <v>5</v>
      </c>
      <c r="H25" s="7"/>
      <c r="I25" s="8" t="s">
        <v>150</v>
      </c>
      <c r="J25" s="7" t="s">
        <v>151</v>
      </c>
      <c r="K25" s="35">
        <v>-48.4</v>
      </c>
      <c r="L25" s="7"/>
      <c r="M25" s="7"/>
      <c r="N25" s="8">
        <v>10</v>
      </c>
      <c r="O25" s="9">
        <v>11</v>
      </c>
      <c r="P25" s="7">
        <v>-57.589700000000001</v>
      </c>
      <c r="Q25" s="7">
        <v>118.5849</v>
      </c>
      <c r="R25" s="7">
        <v>16.9495</v>
      </c>
      <c r="S25" s="8">
        <v>1</v>
      </c>
      <c r="T25" s="10">
        <v>50</v>
      </c>
      <c r="U25" s="12">
        <v>187</v>
      </c>
      <c r="V25" s="10"/>
      <c r="W25" s="10"/>
      <c r="X25" s="7"/>
      <c r="Y25" s="7">
        <f t="shared" si="5"/>
        <v>0.62333333333333329</v>
      </c>
      <c r="Z25" s="7"/>
      <c r="AA25" s="7"/>
      <c r="AB25" s="7"/>
      <c r="AC25" s="9">
        <v>1</v>
      </c>
      <c r="AD25" s="125"/>
    </row>
    <row r="26" spans="1:30" s="27" customFormat="1" x14ac:dyDescent="0.2">
      <c r="A26" s="11">
        <v>156</v>
      </c>
      <c r="B26" s="8" t="s">
        <v>156</v>
      </c>
      <c r="C26" s="8" t="s">
        <v>148</v>
      </c>
      <c r="D26" s="8" t="s">
        <v>159</v>
      </c>
      <c r="E26" s="60" t="s">
        <v>112</v>
      </c>
      <c r="F26" s="8">
        <v>15</v>
      </c>
      <c r="G26" s="7">
        <v>6</v>
      </c>
      <c r="H26" s="7"/>
      <c r="I26" s="8" t="s">
        <v>150</v>
      </c>
      <c r="J26" s="7" t="s">
        <v>151</v>
      </c>
      <c r="K26" s="35">
        <v>-46.3</v>
      </c>
      <c r="L26" s="7"/>
      <c r="M26" s="7"/>
      <c r="N26" s="8">
        <v>12</v>
      </c>
      <c r="O26" s="9">
        <v>13</v>
      </c>
      <c r="P26" s="7">
        <v>-123.4957</v>
      </c>
      <c r="Q26" s="7">
        <v>146.81970000000001</v>
      </c>
      <c r="R26" s="7">
        <v>19.417899999999999</v>
      </c>
      <c r="S26" s="8">
        <v>1</v>
      </c>
      <c r="T26" s="10">
        <v>25</v>
      </c>
      <c r="U26" s="12">
        <v>184</v>
      </c>
      <c r="V26" s="10"/>
      <c r="W26" s="10"/>
      <c r="X26" s="7"/>
      <c r="Y26" s="7">
        <f t="shared" si="5"/>
        <v>0.61333333333333329</v>
      </c>
      <c r="Z26" s="7"/>
      <c r="AA26" s="7"/>
      <c r="AB26" s="7"/>
      <c r="AC26" s="9">
        <v>1</v>
      </c>
      <c r="AD26" s="125"/>
    </row>
    <row r="27" spans="1:30" s="27" customFormat="1" ht="17" customHeight="1" thickBot="1" x14ac:dyDescent="0.25">
      <c r="A27" s="11">
        <v>157</v>
      </c>
      <c r="B27" s="8" t="s">
        <v>156</v>
      </c>
      <c r="C27" s="8" t="s">
        <v>148</v>
      </c>
      <c r="D27" s="8" t="s">
        <v>159</v>
      </c>
      <c r="E27" s="60" t="s">
        <v>112</v>
      </c>
      <c r="F27" s="8">
        <v>15</v>
      </c>
      <c r="G27" s="7">
        <v>7</v>
      </c>
      <c r="H27" s="7"/>
      <c r="I27" s="8" t="s">
        <v>150</v>
      </c>
      <c r="J27" s="7" t="s">
        <v>151</v>
      </c>
      <c r="K27" s="35">
        <v>-43.9</v>
      </c>
      <c r="L27" s="7"/>
      <c r="M27" s="7"/>
      <c r="N27" s="8">
        <v>14</v>
      </c>
      <c r="O27" s="9">
        <v>15</v>
      </c>
      <c r="P27" s="7">
        <v>-53.046700000000001</v>
      </c>
      <c r="Q27" s="7">
        <v>430.28739999999999</v>
      </c>
      <c r="R27" s="7">
        <v>33.151899999999998</v>
      </c>
      <c r="S27" s="8">
        <v>1</v>
      </c>
      <c r="T27" s="10">
        <v>50</v>
      </c>
      <c r="U27" s="12">
        <v>210</v>
      </c>
      <c r="V27" s="10"/>
      <c r="W27" s="10"/>
      <c r="X27" s="7"/>
      <c r="Y27" s="7">
        <f t="shared" si="5"/>
        <v>0.7</v>
      </c>
      <c r="Z27" s="7"/>
      <c r="AA27" s="7"/>
      <c r="AB27" s="7"/>
      <c r="AC27" s="9">
        <v>1</v>
      </c>
      <c r="AD27" s="125"/>
    </row>
    <row r="28" spans="1:30" s="134" customFormat="1" x14ac:dyDescent="0.2">
      <c r="A28" s="188" t="s">
        <v>0</v>
      </c>
      <c r="B28" s="189"/>
      <c r="C28" s="189"/>
      <c r="D28" s="189"/>
      <c r="E28" s="189"/>
      <c r="F28" s="189"/>
      <c r="G28" s="190"/>
      <c r="H28" s="190"/>
      <c r="I28" s="189"/>
      <c r="J28" s="134" t="s">
        <v>186</v>
      </c>
      <c r="K28" s="134">
        <f>AVERAGE(K15:K20)</f>
        <v>-53.20000000000001</v>
      </c>
      <c r="O28" s="134" t="s">
        <v>186</v>
      </c>
      <c r="P28" s="134">
        <f t="shared" ref="P28:R28" si="6">AVERAGE(P15:P20)</f>
        <v>-179.52816666666664</v>
      </c>
      <c r="Q28" s="134">
        <f t="shared" si="6"/>
        <v>153.7912666666667</v>
      </c>
      <c r="R28" s="134">
        <f t="shared" si="6"/>
        <v>17.311266666666665</v>
      </c>
      <c r="T28" s="143">
        <f>MEDIAN(T15:T20)</f>
        <v>75</v>
      </c>
      <c r="U28" s="134">
        <f>AVERAGE(U15:U20)</f>
        <v>221.25</v>
      </c>
      <c r="V28" s="190"/>
      <c r="W28" s="190"/>
      <c r="X28" s="190"/>
      <c r="Y28" s="190">
        <f>U28/300</f>
        <v>0.73750000000000004</v>
      </c>
      <c r="Z28" s="190"/>
      <c r="AA28" s="190"/>
      <c r="AB28" s="190"/>
      <c r="AC28" s="190"/>
      <c r="AD28" s="191"/>
    </row>
    <row r="29" spans="1:30" s="136" customFormat="1" ht="17" thickBot="1" x14ac:dyDescent="0.25">
      <c r="A29" s="192"/>
      <c r="B29" s="193"/>
      <c r="C29" s="193"/>
      <c r="D29" s="193"/>
      <c r="E29" s="193"/>
      <c r="F29" s="193"/>
      <c r="G29" s="194"/>
      <c r="H29" s="194"/>
      <c r="I29" s="193"/>
      <c r="J29" s="136" t="s">
        <v>8</v>
      </c>
      <c r="K29" s="136">
        <f>AVERAGE(K21:K27)</f>
        <v>-46.928571428571431</v>
      </c>
      <c r="O29" s="136" t="s">
        <v>8</v>
      </c>
      <c r="P29" s="136">
        <f t="shared" ref="P29:R29" si="7">AVERAGE(P21:P27)</f>
        <v>-106.66457142857142</v>
      </c>
      <c r="Q29" s="136">
        <f t="shared" si="7"/>
        <v>211.10028571428572</v>
      </c>
      <c r="R29" s="136">
        <f t="shared" si="7"/>
        <v>23.063628571428573</v>
      </c>
      <c r="T29" s="144">
        <f>MEDIAN(T21:T27)</f>
        <v>50</v>
      </c>
      <c r="U29" s="136">
        <f>AVERAGE(U21:U27)</f>
        <v>207.85714285714286</v>
      </c>
      <c r="V29" s="194"/>
      <c r="W29" s="194"/>
      <c r="X29" s="194"/>
      <c r="Y29" s="194">
        <f>U29/300</f>
        <v>0.69285714285714284</v>
      </c>
      <c r="Z29" s="194"/>
      <c r="AA29" s="194"/>
      <c r="AB29" s="194"/>
      <c r="AC29" s="194"/>
      <c r="AD29" s="195"/>
    </row>
    <row r="30" spans="1:30" s="26" customFormat="1" ht="27" customHeight="1" thickBot="1" x14ac:dyDescent="0.25">
      <c r="A30" s="1">
        <v>180</v>
      </c>
      <c r="B30" s="3" t="s">
        <v>166</v>
      </c>
      <c r="C30" s="3" t="s">
        <v>148</v>
      </c>
      <c r="D30" s="2" t="s">
        <v>167</v>
      </c>
      <c r="E30" s="66"/>
      <c r="F30" s="3">
        <v>13</v>
      </c>
      <c r="G30" s="2">
        <v>1</v>
      </c>
      <c r="H30" s="2"/>
      <c r="I30" s="3" t="s">
        <v>155</v>
      </c>
      <c r="J30" s="2" t="s">
        <v>151</v>
      </c>
      <c r="K30" s="2">
        <v>-60.3</v>
      </c>
      <c r="L30" s="2"/>
      <c r="M30" s="2"/>
      <c r="N30" s="2">
        <v>1</v>
      </c>
      <c r="O30" s="2">
        <v>2</v>
      </c>
      <c r="P30" s="2">
        <v>-16.466000000000001</v>
      </c>
      <c r="Q30" s="2">
        <v>522.23410000000001</v>
      </c>
      <c r="R30" s="2">
        <v>74.957700000000003</v>
      </c>
      <c r="S30" s="2">
        <v>1</v>
      </c>
      <c r="T30" s="5">
        <v>50</v>
      </c>
      <c r="U30" s="6">
        <v>0</v>
      </c>
      <c r="V30" s="5"/>
      <c r="W30" s="5"/>
      <c r="X30" s="2"/>
      <c r="Y30" s="2" t="s">
        <v>7</v>
      </c>
      <c r="Z30" s="2"/>
      <c r="AA30" s="2"/>
      <c r="AB30" s="2"/>
      <c r="AC30" s="2">
        <v>2</v>
      </c>
      <c r="AD30" s="132" t="s">
        <v>188</v>
      </c>
    </row>
    <row r="31" spans="1:30" s="27" customFormat="1" x14ac:dyDescent="0.2">
      <c r="A31" s="11">
        <v>181</v>
      </c>
      <c r="B31" s="8" t="s">
        <v>166</v>
      </c>
      <c r="C31" s="8" t="s">
        <v>148</v>
      </c>
      <c r="D31" s="8" t="s">
        <v>168</v>
      </c>
      <c r="E31" s="60"/>
      <c r="F31" s="8">
        <v>13</v>
      </c>
      <c r="G31" s="7">
        <v>2</v>
      </c>
      <c r="H31" s="7"/>
      <c r="I31" s="8" t="s">
        <v>155</v>
      </c>
      <c r="J31" s="7" t="s">
        <v>151</v>
      </c>
      <c r="K31" s="9">
        <v>-50.1</v>
      </c>
      <c r="L31" s="7"/>
      <c r="M31" s="7"/>
      <c r="N31" s="8">
        <v>1</v>
      </c>
      <c r="O31" s="9">
        <v>2</v>
      </c>
      <c r="P31" s="7">
        <v>-88.749300000000005</v>
      </c>
      <c r="Q31" s="7">
        <v>205.517</v>
      </c>
      <c r="R31" s="7">
        <v>14.5099</v>
      </c>
      <c r="S31" s="7">
        <v>1</v>
      </c>
      <c r="T31" s="10">
        <v>75</v>
      </c>
      <c r="U31" s="6">
        <v>102</v>
      </c>
      <c r="V31" s="10"/>
      <c r="W31" s="10"/>
      <c r="X31" s="7"/>
      <c r="Y31" s="7">
        <f t="shared" ref="Y31:Y40" si="8">U31/300</f>
        <v>0.34</v>
      </c>
      <c r="Z31" s="7"/>
      <c r="AA31" s="7"/>
      <c r="AB31" s="7"/>
      <c r="AC31" s="9">
        <v>1</v>
      </c>
      <c r="AD31" s="109" t="s">
        <v>188</v>
      </c>
    </row>
    <row r="32" spans="1:30" s="27" customFormat="1" x14ac:dyDescent="0.2">
      <c r="A32" s="11">
        <v>182</v>
      </c>
      <c r="B32" s="8" t="s">
        <v>166</v>
      </c>
      <c r="C32" s="8" t="s">
        <v>148</v>
      </c>
      <c r="D32" s="8" t="s">
        <v>168</v>
      </c>
      <c r="E32" s="7"/>
      <c r="F32" s="8">
        <v>13</v>
      </c>
      <c r="G32" s="7">
        <v>3</v>
      </c>
      <c r="H32" s="7"/>
      <c r="I32" s="8" t="s">
        <v>155</v>
      </c>
      <c r="J32" s="7" t="s">
        <v>151</v>
      </c>
      <c r="K32" s="9">
        <v>-53.2</v>
      </c>
      <c r="L32" s="7"/>
      <c r="M32" s="7"/>
      <c r="N32" s="8">
        <v>3</v>
      </c>
      <c r="O32" s="9">
        <v>4</v>
      </c>
      <c r="P32" s="7">
        <v>-31.557400000000001</v>
      </c>
      <c r="Q32" s="7">
        <v>398.89519999999999</v>
      </c>
      <c r="R32" s="7">
        <v>53.369399999999999</v>
      </c>
      <c r="S32" s="7">
        <v>1</v>
      </c>
      <c r="T32" s="10">
        <v>100</v>
      </c>
      <c r="U32" s="12">
        <v>0</v>
      </c>
      <c r="V32" s="10"/>
      <c r="W32" s="10"/>
      <c r="X32" s="7"/>
      <c r="Y32" s="7">
        <f t="shared" si="8"/>
        <v>0</v>
      </c>
      <c r="Z32" s="7"/>
      <c r="AA32" s="7"/>
      <c r="AB32" s="7"/>
      <c r="AC32" s="9">
        <v>1</v>
      </c>
      <c r="AD32" s="109" t="s">
        <v>188</v>
      </c>
    </row>
    <row r="33" spans="1:30" s="27" customFormat="1" x14ac:dyDescent="0.2">
      <c r="A33" s="11">
        <v>183</v>
      </c>
      <c r="B33" s="8" t="s">
        <v>166</v>
      </c>
      <c r="C33" s="8" t="s">
        <v>148</v>
      </c>
      <c r="D33" s="8" t="s">
        <v>168</v>
      </c>
      <c r="E33" s="7"/>
      <c r="F33" s="8">
        <v>13</v>
      </c>
      <c r="G33" s="7">
        <v>4</v>
      </c>
      <c r="H33" s="7"/>
      <c r="I33" s="8" t="s">
        <v>155</v>
      </c>
      <c r="J33" s="7" t="s">
        <v>151</v>
      </c>
      <c r="K33" s="9">
        <v>-42.9</v>
      </c>
      <c r="L33" s="7"/>
      <c r="M33" s="7"/>
      <c r="N33" s="8">
        <v>5</v>
      </c>
      <c r="O33" s="9">
        <v>8</v>
      </c>
      <c r="P33" s="7">
        <v>-53.203899999999997</v>
      </c>
      <c r="Q33" s="7">
        <v>263.49099999999999</v>
      </c>
      <c r="R33" s="7">
        <v>18.447800000000001</v>
      </c>
      <c r="S33" s="7">
        <v>1</v>
      </c>
      <c r="T33" s="128">
        <v>125</v>
      </c>
      <c r="U33" s="12">
        <v>1</v>
      </c>
      <c r="V33" s="10"/>
      <c r="W33" s="10"/>
      <c r="X33" s="7"/>
      <c r="Y33" s="7">
        <f t="shared" si="8"/>
        <v>3.3333333333333335E-3</v>
      </c>
      <c r="Z33" s="7"/>
      <c r="AA33" s="7"/>
      <c r="AB33" s="7"/>
      <c r="AC33" s="9">
        <v>2</v>
      </c>
      <c r="AD33" s="109" t="s">
        <v>188</v>
      </c>
    </row>
    <row r="34" spans="1:30" s="161" customFormat="1" x14ac:dyDescent="0.2">
      <c r="A34" s="175">
        <v>186</v>
      </c>
      <c r="B34" s="153" t="s">
        <v>166</v>
      </c>
      <c r="C34" s="153" t="s">
        <v>148</v>
      </c>
      <c r="D34" s="153" t="s">
        <v>168</v>
      </c>
      <c r="E34" s="151"/>
      <c r="F34" s="153">
        <v>13</v>
      </c>
      <c r="G34" s="151">
        <v>7</v>
      </c>
      <c r="H34" s="151"/>
      <c r="I34" s="153" t="s">
        <v>155</v>
      </c>
      <c r="J34" s="151" t="s">
        <v>151</v>
      </c>
      <c r="K34" s="157">
        <v>-51.8</v>
      </c>
      <c r="L34" s="151"/>
      <c r="M34" s="151"/>
      <c r="N34" s="153">
        <v>14</v>
      </c>
      <c r="O34" s="157">
        <v>16</v>
      </c>
      <c r="P34" s="154">
        <v>33.182699999999997</v>
      </c>
      <c r="Q34" s="154">
        <v>403.4692</v>
      </c>
      <c r="R34" s="154">
        <v>23.979199999999999</v>
      </c>
      <c r="S34" s="151">
        <v>1</v>
      </c>
      <c r="T34" s="155">
        <v>75</v>
      </c>
      <c r="U34" s="156" t="s">
        <v>163</v>
      </c>
      <c r="V34" s="155"/>
      <c r="W34" s="155"/>
      <c r="X34" s="151"/>
      <c r="Y34" s="151" t="e">
        <f t="shared" si="8"/>
        <v>#VALUE!</v>
      </c>
      <c r="Z34" s="151"/>
      <c r="AA34" s="151"/>
      <c r="AB34" s="151"/>
      <c r="AC34" s="157">
        <v>1</v>
      </c>
      <c r="AD34" s="110" t="s">
        <v>188</v>
      </c>
    </row>
    <row r="35" spans="1:30" s="27" customFormat="1" x14ac:dyDescent="0.2">
      <c r="A35" s="11">
        <v>187</v>
      </c>
      <c r="B35" s="8" t="s">
        <v>166</v>
      </c>
      <c r="C35" s="8" t="s">
        <v>148</v>
      </c>
      <c r="D35" s="8" t="s">
        <v>169</v>
      </c>
      <c r="E35" s="7"/>
      <c r="F35" s="8">
        <v>13</v>
      </c>
      <c r="G35" s="7">
        <v>1</v>
      </c>
      <c r="H35" s="7"/>
      <c r="I35" s="8" t="s">
        <v>150</v>
      </c>
      <c r="J35" s="7" t="s">
        <v>151</v>
      </c>
      <c r="K35" s="9">
        <v>-54.5</v>
      </c>
      <c r="L35" s="7"/>
      <c r="M35" s="7"/>
      <c r="N35" s="8">
        <v>1</v>
      </c>
      <c r="O35" s="9">
        <v>2</v>
      </c>
      <c r="P35" s="7">
        <v>-60.324399999999997</v>
      </c>
      <c r="Q35" s="7">
        <v>285.08440000000002</v>
      </c>
      <c r="R35" s="7">
        <v>18.085599999999999</v>
      </c>
      <c r="S35" s="7">
        <v>1</v>
      </c>
      <c r="T35" s="10">
        <v>150</v>
      </c>
      <c r="U35" s="12">
        <v>31</v>
      </c>
      <c r="V35" s="10"/>
      <c r="W35" s="10"/>
      <c r="X35" s="7"/>
      <c r="Y35" s="7">
        <f t="shared" si="8"/>
        <v>0.10333333333333333</v>
      </c>
      <c r="Z35" s="7"/>
      <c r="AA35" s="7"/>
      <c r="AB35" s="7"/>
      <c r="AC35" s="9">
        <v>1</v>
      </c>
      <c r="AD35" s="109" t="s">
        <v>188</v>
      </c>
    </row>
    <row r="36" spans="1:30" s="27" customFormat="1" x14ac:dyDescent="0.2">
      <c r="A36" s="11">
        <v>188</v>
      </c>
      <c r="B36" s="8" t="s">
        <v>166</v>
      </c>
      <c r="C36" s="8" t="s">
        <v>148</v>
      </c>
      <c r="D36" s="8" t="s">
        <v>169</v>
      </c>
      <c r="E36" s="7"/>
      <c r="F36" s="8">
        <v>13</v>
      </c>
      <c r="G36" s="7">
        <v>2</v>
      </c>
      <c r="H36" s="7"/>
      <c r="I36" s="8" t="s">
        <v>150</v>
      </c>
      <c r="J36" s="7" t="s">
        <v>151</v>
      </c>
      <c r="K36" s="9">
        <v>-44.5</v>
      </c>
      <c r="L36" s="7"/>
      <c r="M36" s="7"/>
      <c r="N36" s="8">
        <v>3</v>
      </c>
      <c r="O36" s="9">
        <v>6</v>
      </c>
      <c r="P36" s="7">
        <v>-86.538200000000003</v>
      </c>
      <c r="Q36" s="7">
        <v>538.4</v>
      </c>
      <c r="R36" s="7">
        <v>16.139199999999999</v>
      </c>
      <c r="S36" s="7">
        <v>1</v>
      </c>
      <c r="T36" s="10">
        <v>175</v>
      </c>
      <c r="U36" s="12">
        <v>0</v>
      </c>
      <c r="V36" s="10"/>
      <c r="W36" s="10"/>
      <c r="X36" s="7"/>
      <c r="Y36" s="7">
        <f t="shared" si="8"/>
        <v>0</v>
      </c>
      <c r="Z36" s="7"/>
      <c r="AA36" s="7"/>
      <c r="AB36" s="7"/>
      <c r="AC36" s="9">
        <v>1</v>
      </c>
      <c r="AD36" s="109" t="s">
        <v>188</v>
      </c>
    </row>
    <row r="37" spans="1:30" s="27" customFormat="1" x14ac:dyDescent="0.2">
      <c r="A37" s="11">
        <v>189</v>
      </c>
      <c r="B37" s="8" t="s">
        <v>166</v>
      </c>
      <c r="C37" s="8" t="s">
        <v>148</v>
      </c>
      <c r="D37" s="8" t="s">
        <v>169</v>
      </c>
      <c r="E37" s="7"/>
      <c r="F37" s="8">
        <v>13</v>
      </c>
      <c r="G37" s="7">
        <v>3</v>
      </c>
      <c r="H37" s="7"/>
      <c r="I37" s="8" t="s">
        <v>150</v>
      </c>
      <c r="J37" s="7" t="s">
        <v>151</v>
      </c>
      <c r="K37" s="9">
        <v>-43.5</v>
      </c>
      <c r="L37" s="7"/>
      <c r="M37" s="7"/>
      <c r="N37" s="8">
        <v>7</v>
      </c>
      <c r="O37" s="9">
        <v>8</v>
      </c>
      <c r="P37" s="7">
        <v>-172.4633</v>
      </c>
      <c r="Q37" s="7">
        <v>161.99279999999999</v>
      </c>
      <c r="R37" s="7">
        <v>12.0456</v>
      </c>
      <c r="S37" s="7">
        <v>1</v>
      </c>
      <c r="T37" s="10">
        <v>150</v>
      </c>
      <c r="U37" s="12" t="s">
        <v>163</v>
      </c>
      <c r="V37" s="10"/>
      <c r="W37" s="10"/>
      <c r="X37" s="7"/>
      <c r="Y37" s="7" t="s">
        <v>7</v>
      </c>
      <c r="Z37" s="7"/>
      <c r="AA37" s="7"/>
      <c r="AB37" s="7"/>
      <c r="AC37" s="9">
        <v>1</v>
      </c>
      <c r="AD37" s="109" t="s">
        <v>188</v>
      </c>
    </row>
    <row r="38" spans="1:30" s="27" customFormat="1" x14ac:dyDescent="0.2">
      <c r="A38" s="11">
        <v>191</v>
      </c>
      <c r="B38" s="8" t="s">
        <v>166</v>
      </c>
      <c r="C38" s="8" t="s">
        <v>148</v>
      </c>
      <c r="D38" s="8" t="s">
        <v>169</v>
      </c>
      <c r="E38" s="7"/>
      <c r="F38" s="8">
        <v>13</v>
      </c>
      <c r="G38" s="7">
        <v>5</v>
      </c>
      <c r="H38" s="7"/>
      <c r="I38" s="8" t="s">
        <v>150</v>
      </c>
      <c r="J38" s="7" t="s">
        <v>151</v>
      </c>
      <c r="K38" s="9">
        <v>-41.1</v>
      </c>
      <c r="L38" s="7"/>
      <c r="M38" s="7"/>
      <c r="N38" s="8">
        <v>10</v>
      </c>
      <c r="O38" s="7"/>
      <c r="P38" s="7">
        <v>-157.5702</v>
      </c>
      <c r="Q38" s="7">
        <v>196.80160000000001</v>
      </c>
      <c r="R38" s="7">
        <v>17.8018</v>
      </c>
      <c r="S38" s="7">
        <v>1</v>
      </c>
      <c r="T38" s="10"/>
      <c r="U38" s="12" t="s">
        <v>163</v>
      </c>
      <c r="V38" s="10"/>
      <c r="W38" s="10"/>
      <c r="X38" s="7"/>
      <c r="Y38" s="7" t="s">
        <v>7</v>
      </c>
      <c r="Z38" s="7"/>
      <c r="AA38" s="7"/>
      <c r="AB38" s="7"/>
      <c r="AC38" s="9">
        <v>1</v>
      </c>
      <c r="AD38" s="109" t="s">
        <v>188</v>
      </c>
    </row>
    <row r="39" spans="1:30" s="27" customFormat="1" x14ac:dyDescent="0.2">
      <c r="A39" s="11">
        <v>192</v>
      </c>
      <c r="B39" s="8" t="s">
        <v>166</v>
      </c>
      <c r="C39" s="8" t="s">
        <v>148</v>
      </c>
      <c r="D39" s="8" t="s">
        <v>169</v>
      </c>
      <c r="E39" s="7"/>
      <c r="F39" s="8">
        <v>13</v>
      </c>
      <c r="G39" s="7">
        <v>6</v>
      </c>
      <c r="H39" s="7"/>
      <c r="I39" s="8" t="s">
        <v>150</v>
      </c>
      <c r="J39" s="7" t="s">
        <v>151</v>
      </c>
      <c r="K39" s="9">
        <v>-39.9</v>
      </c>
      <c r="L39" s="7"/>
      <c r="M39" s="7"/>
      <c r="N39" s="8">
        <v>11</v>
      </c>
      <c r="O39" s="7"/>
      <c r="P39" s="7">
        <v>-121.8471</v>
      </c>
      <c r="Q39" s="7">
        <v>549.55219999999997</v>
      </c>
      <c r="R39" s="7">
        <v>34.530799999999999</v>
      </c>
      <c r="S39" s="7">
        <v>1</v>
      </c>
      <c r="T39" s="10"/>
      <c r="U39" s="12" t="s">
        <v>163</v>
      </c>
      <c r="V39" s="10"/>
      <c r="W39" s="10"/>
      <c r="X39" s="7"/>
      <c r="Y39" s="7" t="s">
        <v>7</v>
      </c>
      <c r="Z39" s="7"/>
      <c r="AA39" s="7"/>
      <c r="AB39" s="7"/>
      <c r="AC39" s="9">
        <v>1</v>
      </c>
      <c r="AD39" s="109" t="s">
        <v>188</v>
      </c>
    </row>
    <row r="40" spans="1:30" s="27" customFormat="1" ht="17" thickBot="1" x14ac:dyDescent="0.25">
      <c r="A40" s="11">
        <v>193</v>
      </c>
      <c r="B40" s="8" t="s">
        <v>166</v>
      </c>
      <c r="C40" s="8" t="s">
        <v>148</v>
      </c>
      <c r="D40" s="8" t="s">
        <v>169</v>
      </c>
      <c r="E40" s="7"/>
      <c r="F40" s="8">
        <v>13</v>
      </c>
      <c r="G40" s="7">
        <v>7</v>
      </c>
      <c r="H40" s="7"/>
      <c r="I40" s="8" t="s">
        <v>150</v>
      </c>
      <c r="J40" s="7" t="s">
        <v>151</v>
      </c>
      <c r="K40" s="9">
        <v>-52.3</v>
      </c>
      <c r="L40" s="7"/>
      <c r="M40" s="7"/>
      <c r="N40" s="8">
        <v>12</v>
      </c>
      <c r="O40" s="7">
        <v>13</v>
      </c>
      <c r="P40" s="7">
        <v>-79.162499999999994</v>
      </c>
      <c r="Q40" s="7">
        <v>191.9152</v>
      </c>
      <c r="R40" s="7">
        <v>24.454699999999999</v>
      </c>
      <c r="S40" s="7">
        <v>1</v>
      </c>
      <c r="T40" s="10">
        <v>100</v>
      </c>
      <c r="U40" s="12">
        <v>27</v>
      </c>
      <c r="V40" s="10"/>
      <c r="W40" s="10"/>
      <c r="X40" s="7"/>
      <c r="Y40" s="7">
        <f t="shared" si="8"/>
        <v>0.09</v>
      </c>
      <c r="Z40" s="7"/>
      <c r="AA40" s="7"/>
      <c r="AB40" s="7"/>
      <c r="AC40" s="9">
        <v>1</v>
      </c>
      <c r="AD40" s="109" t="s">
        <v>188</v>
      </c>
    </row>
    <row r="41" spans="1:30" s="134" customFormat="1" x14ac:dyDescent="0.2">
      <c r="A41" s="188" t="s">
        <v>0</v>
      </c>
      <c r="B41" s="189"/>
      <c r="C41" s="189"/>
      <c r="D41" s="189"/>
      <c r="E41" s="189"/>
      <c r="F41" s="189"/>
      <c r="G41" s="190"/>
      <c r="H41" s="190"/>
      <c r="I41" s="189"/>
      <c r="J41" s="134" t="s">
        <v>186</v>
      </c>
      <c r="K41" s="134">
        <f>AVERAGE(K30:K34)</f>
        <v>-51.660000000000004</v>
      </c>
      <c r="O41" s="134" t="s">
        <v>186</v>
      </c>
      <c r="P41" s="134">
        <f t="shared" ref="P41:R41" si="9">AVERAGE(P30:P34)</f>
        <v>-31.358780000000003</v>
      </c>
      <c r="Q41" s="134">
        <f t="shared" si="9"/>
        <v>358.72129999999999</v>
      </c>
      <c r="R41" s="134">
        <f t="shared" si="9"/>
        <v>37.052799999999998</v>
      </c>
      <c r="T41" s="143">
        <f>MEDIAN(T30:T34)</f>
        <v>75</v>
      </c>
      <c r="U41" s="134">
        <f>AVERAGE(U30:U34)</f>
        <v>25.75</v>
      </c>
      <c r="V41" s="190"/>
      <c r="W41" s="190"/>
      <c r="X41" s="190"/>
      <c r="Y41" s="190">
        <f>U41/300</f>
        <v>8.5833333333333331E-2</v>
      </c>
      <c r="Z41" s="190"/>
      <c r="AA41" s="190"/>
      <c r="AB41" s="190"/>
      <c r="AC41" s="190"/>
      <c r="AD41" s="191"/>
    </row>
    <row r="42" spans="1:30" s="136" customFormat="1" ht="17" thickBot="1" x14ac:dyDescent="0.25">
      <c r="A42" s="192"/>
      <c r="B42" s="193"/>
      <c r="C42" s="193"/>
      <c r="D42" s="193"/>
      <c r="E42" s="193"/>
      <c r="F42" s="193"/>
      <c r="G42" s="194"/>
      <c r="H42" s="194"/>
      <c r="I42" s="193"/>
      <c r="J42" s="136" t="s">
        <v>8</v>
      </c>
      <c r="K42" s="136">
        <f>AVERAGE(K35:K40)</f>
        <v>-45.966666666666669</v>
      </c>
      <c r="O42" s="136" t="s">
        <v>8</v>
      </c>
      <c r="P42" s="136">
        <f t="shared" ref="P42:R42" si="10">AVERAGE(P35:P40)</f>
        <v>-112.98428333333334</v>
      </c>
      <c r="Q42" s="136">
        <f t="shared" si="10"/>
        <v>320.62436666666667</v>
      </c>
      <c r="R42" s="136">
        <f t="shared" si="10"/>
        <v>20.50961666666667</v>
      </c>
      <c r="T42" s="144">
        <f>MEDIAN(T35:T40)</f>
        <v>150</v>
      </c>
      <c r="U42" s="136">
        <f>AVERAGE(U35:U40)</f>
        <v>19.333333333333332</v>
      </c>
      <c r="V42" s="194"/>
      <c r="W42" s="194"/>
      <c r="X42" s="194"/>
      <c r="Y42" s="194">
        <f>U42/300</f>
        <v>6.4444444444444443E-2</v>
      </c>
      <c r="Z42" s="194"/>
      <c r="AA42" s="194"/>
      <c r="AB42" s="194"/>
      <c r="AC42" s="194"/>
      <c r="AD42" s="195"/>
    </row>
    <row r="43" spans="1:30" s="27" customFormat="1" x14ac:dyDescent="0.2">
      <c r="A43" s="8"/>
      <c r="B43" s="8"/>
      <c r="C43" s="8"/>
      <c r="D43" s="8"/>
      <c r="E43" s="60"/>
      <c r="F43" s="8"/>
      <c r="G43" s="7"/>
      <c r="H43" s="7"/>
      <c r="I43" s="8"/>
      <c r="J43" s="7"/>
      <c r="K43" s="35"/>
      <c r="L43" s="7"/>
      <c r="M43" s="7"/>
      <c r="N43" s="8"/>
      <c r="O43" s="9"/>
      <c r="P43" s="7"/>
      <c r="Q43" s="129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125"/>
    </row>
    <row r="44" spans="1:30" x14ac:dyDescent="0.2">
      <c r="A44" s="329" t="s">
        <v>50</v>
      </c>
      <c r="B44" s="329"/>
      <c r="C44" s="329"/>
      <c r="D44" s="329"/>
      <c r="E44" s="329"/>
      <c r="F44" s="329"/>
      <c r="G44" s="329"/>
      <c r="H44" s="329"/>
      <c r="I44" s="329"/>
      <c r="J44" s="329"/>
      <c r="K44" s="329"/>
      <c r="L44" s="329"/>
      <c r="M44" s="329"/>
    </row>
    <row r="45" spans="1:30" x14ac:dyDescent="0.2">
      <c r="A45" s="36"/>
      <c r="B45" s="288" t="s">
        <v>147</v>
      </c>
      <c r="C45" s="288"/>
      <c r="D45" s="288"/>
      <c r="E45" s="289" t="s">
        <v>156</v>
      </c>
      <c r="F45" s="289"/>
      <c r="G45" s="289"/>
      <c r="H45" s="316" t="s">
        <v>166</v>
      </c>
      <c r="I45" s="316"/>
      <c r="J45" s="316"/>
      <c r="K45" s="294"/>
      <c r="L45" s="294"/>
      <c r="M45" s="294"/>
      <c r="N45" s="32"/>
      <c r="P45" s="37" t="s">
        <v>46</v>
      </c>
      <c r="Q45" s="37" t="s">
        <v>82</v>
      </c>
      <c r="R45" s="37" t="s">
        <v>48</v>
      </c>
      <c r="S45" s="37"/>
    </row>
    <row r="46" spans="1:30" x14ac:dyDescent="0.2">
      <c r="A46" s="40" t="s">
        <v>117</v>
      </c>
      <c r="B46" s="42">
        <v>-92.697699999999998</v>
      </c>
      <c r="C46" s="42">
        <v>-29.061900000000001</v>
      </c>
      <c r="D46" s="42">
        <v>-19.344100000000001</v>
      </c>
      <c r="E46" s="42">
        <v>-34.5822</v>
      </c>
      <c r="F46" s="42">
        <v>-105.9074</v>
      </c>
      <c r="G46" s="42">
        <v>-63.278599999999997</v>
      </c>
      <c r="H46" s="42">
        <v>-16.466000000000001</v>
      </c>
      <c r="I46" s="42">
        <v>-88.749300000000005</v>
      </c>
      <c r="J46" s="42">
        <v>-31.557400000000001</v>
      </c>
      <c r="K46" s="42"/>
      <c r="L46" s="42"/>
      <c r="M46" s="42"/>
      <c r="N46" s="32"/>
      <c r="P46" s="37">
        <f>AVERAGE(B46:D46)</f>
        <v>-47.03456666666667</v>
      </c>
      <c r="Q46" s="37">
        <f>AVERAGE(E46:G46)</f>
        <v>-67.922733333333326</v>
      </c>
      <c r="R46" s="37">
        <f>AVERAGE(H46:J46)</f>
        <v>-45.590900000000005</v>
      </c>
      <c r="S46" s="37"/>
    </row>
    <row r="47" spans="1:30" x14ac:dyDescent="0.2">
      <c r="A47" s="40" t="s">
        <v>8</v>
      </c>
      <c r="B47" s="42">
        <v>-44.153599999999997</v>
      </c>
      <c r="C47" s="42">
        <v>-70.824600000000004</v>
      </c>
      <c r="D47" s="42">
        <v>-108.0189</v>
      </c>
      <c r="E47" s="42">
        <v>-136.66659999999999</v>
      </c>
      <c r="F47" s="42">
        <v>-78.477500000000006</v>
      </c>
      <c r="G47" s="42">
        <v>-97.883300000000006</v>
      </c>
      <c r="H47" s="42">
        <v>-60.324399999999997</v>
      </c>
      <c r="I47" s="42">
        <v>-86.538200000000003</v>
      </c>
      <c r="J47" s="42">
        <v>-79.162499999999994</v>
      </c>
      <c r="K47" s="42"/>
      <c r="L47" s="42"/>
      <c r="M47" s="42"/>
      <c r="N47" s="32"/>
      <c r="P47" s="37">
        <f t="shared" ref="P47" si="11">AVERAGE(B47:D47)</f>
        <v>-74.332366666666658</v>
      </c>
      <c r="Q47" s="37">
        <f t="shared" ref="Q47" si="12">AVERAGE(E47:G47)</f>
        <v>-104.34246666666667</v>
      </c>
      <c r="R47" s="37">
        <f t="shared" ref="R47" si="13">AVERAGE(H47:J47)</f>
        <v>-75.341699999999989</v>
      </c>
      <c r="S47" s="37"/>
    </row>
    <row r="48" spans="1:30" x14ac:dyDescent="0.2">
      <c r="A48" s="40"/>
      <c r="B48" s="88"/>
      <c r="C48" s="88"/>
      <c r="D48" s="72"/>
      <c r="E48" s="88"/>
      <c r="F48" s="88"/>
      <c r="G48" s="72"/>
      <c r="H48" s="42"/>
      <c r="I48" s="89"/>
      <c r="J48" s="89"/>
      <c r="K48" s="42"/>
      <c r="L48" s="42"/>
      <c r="M48" s="42"/>
      <c r="N48" s="32"/>
      <c r="P48" s="31"/>
      <c r="Q48" s="31"/>
      <c r="R48" s="31"/>
      <c r="S48" s="31"/>
    </row>
    <row r="49" spans="1:39" x14ac:dyDescent="0.2">
      <c r="A49" s="98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32"/>
    </row>
    <row r="50" spans="1:39" x14ac:dyDescent="0.2">
      <c r="A50" s="299" t="s">
        <v>51</v>
      </c>
      <c r="B50" s="299"/>
      <c r="C50" s="299"/>
      <c r="D50" s="299"/>
      <c r="E50" s="299"/>
      <c r="F50" s="299"/>
      <c r="G50" s="299"/>
      <c r="H50" s="299"/>
      <c r="I50" s="299"/>
      <c r="J50" s="299"/>
      <c r="K50" s="299"/>
      <c r="L50" s="299"/>
      <c r="M50" s="299"/>
      <c r="N50" s="32"/>
    </row>
    <row r="51" spans="1:39" x14ac:dyDescent="0.2">
      <c r="A51" s="40"/>
      <c r="B51" s="288" t="s">
        <v>147</v>
      </c>
      <c r="C51" s="288"/>
      <c r="D51" s="288"/>
      <c r="E51" s="289" t="s">
        <v>156</v>
      </c>
      <c r="F51" s="289"/>
      <c r="G51" s="289"/>
      <c r="H51" s="316" t="s">
        <v>166</v>
      </c>
      <c r="I51" s="316"/>
      <c r="J51" s="316"/>
      <c r="K51" s="294"/>
      <c r="L51" s="294"/>
      <c r="M51" s="294"/>
      <c r="N51" s="32"/>
      <c r="P51" s="37" t="s">
        <v>46</v>
      </c>
      <c r="Q51" s="37" t="s">
        <v>82</v>
      </c>
      <c r="R51" s="37" t="s">
        <v>48</v>
      </c>
      <c r="S51" s="37"/>
    </row>
    <row r="52" spans="1:39" x14ac:dyDescent="0.2">
      <c r="A52" s="40" t="s">
        <v>117</v>
      </c>
      <c r="B52" s="42">
        <v>246.10599999999999</v>
      </c>
      <c r="C52" s="42">
        <v>587.00379999999996</v>
      </c>
      <c r="D52" s="42">
        <v>584.57029999999997</v>
      </c>
      <c r="E52" s="42">
        <v>111.5732</v>
      </c>
      <c r="F52" s="42">
        <v>89.493700000000004</v>
      </c>
      <c r="G52" s="42">
        <v>167.4264</v>
      </c>
      <c r="H52" s="42">
        <v>522.23410000000001</v>
      </c>
      <c r="I52" s="42">
        <v>205.517</v>
      </c>
      <c r="J52" s="42">
        <v>398.89519999999999</v>
      </c>
      <c r="K52" s="42"/>
      <c r="L52" s="42"/>
      <c r="M52" s="42"/>
      <c r="N52" s="32"/>
      <c r="P52" s="37">
        <f>AVERAGE(B52:D52)</f>
        <v>472.56003333333337</v>
      </c>
      <c r="Q52" s="37">
        <f>AVERAGE(E52:G52)</f>
        <v>122.83109999999999</v>
      </c>
      <c r="R52" s="37">
        <f>AVERAGE(H52:J52)</f>
        <v>375.54876666666661</v>
      </c>
      <c r="S52" s="37"/>
    </row>
    <row r="53" spans="1:39" x14ac:dyDescent="0.2">
      <c r="A53" s="40" t="s">
        <v>8</v>
      </c>
      <c r="B53" s="42">
        <v>305.62130000000002</v>
      </c>
      <c r="C53" s="42">
        <v>411.8954</v>
      </c>
      <c r="D53" s="42">
        <v>168.2363</v>
      </c>
      <c r="E53" s="42">
        <v>101.77970000000001</v>
      </c>
      <c r="F53" s="42">
        <v>403.84820000000002</v>
      </c>
      <c r="G53" s="42">
        <v>232.0085</v>
      </c>
      <c r="H53" s="42">
        <v>285.08440000000002</v>
      </c>
      <c r="I53" s="42">
        <v>538.4</v>
      </c>
      <c r="J53" s="42">
        <v>191.9152</v>
      </c>
      <c r="K53" s="42"/>
      <c r="L53" s="42"/>
      <c r="M53" s="42"/>
      <c r="N53" s="32"/>
      <c r="P53" s="37">
        <f t="shared" ref="P53" si="14">AVERAGE(B53:D53)</f>
        <v>295.25100000000003</v>
      </c>
      <c r="Q53" s="37">
        <f t="shared" ref="Q53" si="15">AVERAGE(E53:G53)</f>
        <v>245.87879999999998</v>
      </c>
      <c r="R53" s="37">
        <f t="shared" ref="R53" si="16">AVERAGE(H53:J53)</f>
        <v>338.46653333333336</v>
      </c>
      <c r="S53" s="37"/>
    </row>
    <row r="54" spans="1:39" x14ac:dyDescent="0.2">
      <c r="A54" s="40"/>
      <c r="B54" s="86"/>
      <c r="C54" s="86"/>
      <c r="D54" s="72"/>
      <c r="E54" s="72"/>
      <c r="F54" s="72"/>
      <c r="G54" s="72"/>
      <c r="H54" s="42"/>
      <c r="I54" s="42"/>
      <c r="J54" s="42"/>
      <c r="K54" s="42"/>
      <c r="L54" s="42"/>
      <c r="M54" s="42"/>
      <c r="N54" s="32"/>
      <c r="P54" s="31"/>
      <c r="Q54" s="31"/>
      <c r="R54" s="31"/>
      <c r="S54" s="31"/>
    </row>
    <row r="55" spans="1:39" x14ac:dyDescent="0.2">
      <c r="A55" s="98"/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32"/>
    </row>
    <row r="56" spans="1:39" x14ac:dyDescent="0.2">
      <c r="A56" s="299" t="s">
        <v>52</v>
      </c>
      <c r="B56" s="299"/>
      <c r="C56" s="299"/>
      <c r="D56" s="299"/>
      <c r="E56" s="299"/>
      <c r="F56" s="299"/>
      <c r="G56" s="299"/>
      <c r="H56" s="299"/>
      <c r="I56" s="299"/>
      <c r="J56" s="299"/>
      <c r="K56" s="299"/>
      <c r="L56" s="299"/>
      <c r="M56" s="299"/>
      <c r="N56" s="32"/>
    </row>
    <row r="57" spans="1:39" x14ac:dyDescent="0.2">
      <c r="A57" s="40"/>
      <c r="B57" s="288" t="s">
        <v>147</v>
      </c>
      <c r="C57" s="288"/>
      <c r="D57" s="288"/>
      <c r="E57" s="289" t="s">
        <v>156</v>
      </c>
      <c r="F57" s="289"/>
      <c r="G57" s="289"/>
      <c r="H57" s="316" t="s">
        <v>166</v>
      </c>
      <c r="I57" s="316"/>
      <c r="J57" s="316"/>
      <c r="K57" s="294"/>
      <c r="L57" s="294"/>
      <c r="M57" s="294"/>
      <c r="N57" s="32"/>
      <c r="P57" s="37" t="s">
        <v>46</v>
      </c>
      <c r="Q57" s="37" t="s">
        <v>82</v>
      </c>
      <c r="R57" s="37" t="s">
        <v>48</v>
      </c>
      <c r="S57" s="37"/>
    </row>
    <row r="58" spans="1:39" x14ac:dyDescent="0.2">
      <c r="A58" s="40" t="s">
        <v>117</v>
      </c>
      <c r="B58" s="42">
        <v>30.847100000000001</v>
      </c>
      <c r="C58" s="42">
        <v>53.062399999999997</v>
      </c>
      <c r="D58" s="42">
        <v>59.765999999999998</v>
      </c>
      <c r="E58" s="42">
        <v>12.866099999999999</v>
      </c>
      <c r="F58" s="42">
        <v>18.302099999999999</v>
      </c>
      <c r="G58" s="42">
        <v>20.1557</v>
      </c>
      <c r="H58" s="42">
        <v>74.957700000000003</v>
      </c>
      <c r="I58" s="42">
        <v>14.5099</v>
      </c>
      <c r="J58" s="42">
        <v>53.369399999999999</v>
      </c>
      <c r="K58" s="42"/>
      <c r="L58" s="42"/>
      <c r="M58" s="42"/>
      <c r="N58" s="32"/>
      <c r="P58" s="37">
        <f>AVERAGE(B58:D58)</f>
        <v>47.891833333333331</v>
      </c>
      <c r="Q58" s="37">
        <f>AVERAGE(E58:G58)</f>
        <v>17.107966666666666</v>
      </c>
      <c r="R58" s="37">
        <f>AVERAGE(H58:J58)</f>
        <v>47.612333333333332</v>
      </c>
      <c r="S58" s="37"/>
    </row>
    <row r="59" spans="1:39" x14ac:dyDescent="0.2">
      <c r="A59" s="40" t="s">
        <v>8</v>
      </c>
      <c r="B59" s="42">
        <v>24.4956</v>
      </c>
      <c r="C59" s="42">
        <v>17.941299999999998</v>
      </c>
      <c r="D59" s="42">
        <v>32.987400000000001</v>
      </c>
      <c r="E59" s="42">
        <v>25.289000000000001</v>
      </c>
      <c r="F59" s="42">
        <v>16.811900000000001</v>
      </c>
      <c r="G59" s="42">
        <v>24.3353</v>
      </c>
      <c r="H59" s="42">
        <v>18.085599999999999</v>
      </c>
      <c r="I59" s="42">
        <v>16.139199999999999</v>
      </c>
      <c r="J59" s="42">
        <v>24.454699999999999</v>
      </c>
      <c r="K59" s="42"/>
      <c r="L59" s="42"/>
      <c r="M59" s="42"/>
      <c r="N59" s="32"/>
      <c r="P59" s="37">
        <f t="shared" ref="P59" si="17">AVERAGE(B59:D59)</f>
        <v>25.141433333333328</v>
      </c>
      <c r="Q59" s="37">
        <f t="shared" ref="Q59" si="18">AVERAGE(E59:G59)</f>
        <v>22.145399999999999</v>
      </c>
      <c r="R59" s="37">
        <f t="shared" ref="R59" si="19">AVERAGE(H59:J59)</f>
        <v>19.559833333333334</v>
      </c>
      <c r="S59" s="37"/>
    </row>
    <row r="60" spans="1:39" x14ac:dyDescent="0.2">
      <c r="A60" s="40"/>
      <c r="B60" s="72"/>
      <c r="C60" s="72"/>
      <c r="D60" s="72"/>
      <c r="E60" s="72"/>
      <c r="F60" s="72"/>
      <c r="G60" s="72"/>
      <c r="H60" s="42"/>
      <c r="I60" s="42"/>
      <c r="J60" s="42"/>
      <c r="K60" s="42"/>
      <c r="L60" s="42"/>
      <c r="M60" s="42"/>
      <c r="N60" s="32"/>
      <c r="P60" s="31"/>
      <c r="Q60" s="31"/>
      <c r="R60" s="31"/>
      <c r="S60" s="31"/>
    </row>
    <row r="61" spans="1:39" x14ac:dyDescent="0.2">
      <c r="A61" s="98"/>
      <c r="B61" s="104"/>
      <c r="C61" s="104"/>
      <c r="D61" s="104"/>
      <c r="E61" s="104"/>
      <c r="F61" s="104"/>
      <c r="G61" s="104"/>
      <c r="H61" s="99"/>
      <c r="I61" s="99"/>
      <c r="J61" s="99"/>
      <c r="K61" s="99"/>
      <c r="L61" s="99"/>
      <c r="M61" s="99"/>
      <c r="N61" s="32"/>
      <c r="U61" s="58" t="s">
        <v>107</v>
      </c>
    </row>
    <row r="62" spans="1:39" x14ac:dyDescent="0.2">
      <c r="A62" s="299" t="s">
        <v>53</v>
      </c>
      <c r="B62" s="299"/>
      <c r="C62" s="299"/>
      <c r="D62" s="299"/>
      <c r="E62" s="299"/>
      <c r="F62" s="299"/>
      <c r="G62" s="299"/>
      <c r="H62" s="299"/>
      <c r="I62" s="299"/>
      <c r="J62" s="299"/>
      <c r="K62" s="299"/>
      <c r="L62" s="299"/>
      <c r="M62" s="299"/>
      <c r="N62" s="32"/>
      <c r="U62" s="57" t="s">
        <v>106</v>
      </c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</row>
    <row r="63" spans="1:39" x14ac:dyDescent="0.2">
      <c r="A63" s="40"/>
      <c r="B63" s="288" t="s">
        <v>147</v>
      </c>
      <c r="C63" s="288"/>
      <c r="D63" s="288"/>
      <c r="E63" s="289" t="s">
        <v>156</v>
      </c>
      <c r="F63" s="289"/>
      <c r="G63" s="289"/>
      <c r="H63" s="316" t="s">
        <v>166</v>
      </c>
      <c r="I63" s="316"/>
      <c r="J63" s="316"/>
      <c r="K63" s="294"/>
      <c r="L63" s="294"/>
      <c r="M63" s="294"/>
      <c r="N63" s="32"/>
      <c r="P63" s="37" t="s">
        <v>46</v>
      </c>
      <c r="Q63" s="37" t="s">
        <v>82</v>
      </c>
      <c r="R63" s="37" t="s">
        <v>48</v>
      </c>
      <c r="S63" s="37"/>
      <c r="U63" s="40"/>
      <c r="V63" s="288" t="s">
        <v>147</v>
      </c>
      <c r="W63" s="288"/>
      <c r="X63" s="288"/>
      <c r="Y63" s="289" t="s">
        <v>109</v>
      </c>
      <c r="Z63" s="289"/>
      <c r="AA63" s="289"/>
      <c r="AB63" s="316" t="s">
        <v>160</v>
      </c>
      <c r="AC63" s="316"/>
      <c r="AD63" s="316"/>
      <c r="AE63" s="294"/>
      <c r="AF63" s="294"/>
      <c r="AG63" s="294"/>
      <c r="AJ63" s="114" t="s">
        <v>46</v>
      </c>
      <c r="AK63" s="114" t="s">
        <v>82</v>
      </c>
      <c r="AL63" s="114" t="s">
        <v>48</v>
      </c>
      <c r="AM63" s="114" t="s">
        <v>81</v>
      </c>
    </row>
    <row r="64" spans="1:39" x14ac:dyDescent="0.2">
      <c r="A64" s="40" t="s">
        <v>117</v>
      </c>
      <c r="B64" s="72">
        <v>-45</v>
      </c>
      <c r="C64" s="72">
        <v>-52.3</v>
      </c>
      <c r="D64" s="72">
        <v>-52.8</v>
      </c>
      <c r="E64" s="72">
        <v>-67.8</v>
      </c>
      <c r="F64" s="72">
        <v>-53.9</v>
      </c>
      <c r="G64" s="72">
        <v>-50.2</v>
      </c>
      <c r="H64" s="42">
        <v>-60.3</v>
      </c>
      <c r="I64" s="42">
        <v>-50.1</v>
      </c>
      <c r="J64" s="42">
        <v>-53.2</v>
      </c>
      <c r="K64" s="42"/>
      <c r="L64" s="42"/>
      <c r="M64" s="42"/>
      <c r="N64" s="32"/>
      <c r="P64" s="37">
        <f>AVERAGE(B64:D64)</f>
        <v>-50.033333333333331</v>
      </c>
      <c r="Q64" s="37">
        <f>AVERAGE(E64:G64)</f>
        <v>-57.29999999999999</v>
      </c>
      <c r="R64" s="37">
        <f>AVERAGE(H64:J64)</f>
        <v>-54.533333333333339</v>
      </c>
      <c r="S64" s="37"/>
      <c r="U64" s="40" t="s">
        <v>117</v>
      </c>
      <c r="V64" s="41">
        <f>B64-12.5</f>
        <v>-57.5</v>
      </c>
      <c r="W64" s="41">
        <f t="shared" ref="W64:AD65" si="20">C64-12.5</f>
        <v>-64.8</v>
      </c>
      <c r="X64" s="41">
        <f t="shared" si="20"/>
        <v>-65.3</v>
      </c>
      <c r="Y64" s="41">
        <f t="shared" si="20"/>
        <v>-80.3</v>
      </c>
      <c r="Z64" s="41">
        <f t="shared" si="20"/>
        <v>-66.400000000000006</v>
      </c>
      <c r="AA64" s="41">
        <f t="shared" si="20"/>
        <v>-62.7</v>
      </c>
      <c r="AB64" s="41">
        <f t="shared" si="20"/>
        <v>-72.8</v>
      </c>
      <c r="AC64" s="41">
        <f t="shared" si="20"/>
        <v>-62.6</v>
      </c>
      <c r="AD64" s="41">
        <f t="shared" si="20"/>
        <v>-65.7</v>
      </c>
      <c r="AE64" s="41"/>
      <c r="AF64" s="41"/>
      <c r="AG64" s="41"/>
      <c r="AJ64" s="114">
        <f t="shared" ref="AJ64:AJ65" si="21">AVERAGE(V64:X64)</f>
        <v>-62.533333333333331</v>
      </c>
      <c r="AK64" s="114">
        <f t="shared" ref="AK64:AK65" si="22">AVERAGE(Y64:AA64)</f>
        <v>-69.8</v>
      </c>
      <c r="AL64" s="114">
        <f t="shared" ref="AL64:AL65" si="23">AVERAGE(AB64:AD64)</f>
        <v>-67.033333333333346</v>
      </c>
      <c r="AM64" s="114" t="e">
        <f t="shared" ref="AM64:AM65" si="24">AVERAGE(AE64:AG64)</f>
        <v>#DIV/0!</v>
      </c>
    </row>
    <row r="65" spans="1:39" x14ac:dyDescent="0.2">
      <c r="A65" s="40" t="s">
        <v>8</v>
      </c>
      <c r="B65" s="72">
        <v>-57.2</v>
      </c>
      <c r="C65" s="72">
        <v>-46.6</v>
      </c>
      <c r="D65" s="72">
        <v>-48.9</v>
      </c>
      <c r="E65" s="72">
        <v>-49.8</v>
      </c>
      <c r="F65" s="72">
        <v>-44.5</v>
      </c>
      <c r="G65" s="72">
        <v>-50</v>
      </c>
      <c r="H65" s="42">
        <v>-54.5</v>
      </c>
      <c r="I65" s="42">
        <v>-44.5</v>
      </c>
      <c r="J65" s="42">
        <v>-52.3</v>
      </c>
      <c r="K65" s="42"/>
      <c r="L65" s="42"/>
      <c r="M65" s="42"/>
      <c r="N65" s="32"/>
      <c r="P65" s="37">
        <f t="shared" ref="P65" si="25">AVERAGE(B65:D65)</f>
        <v>-50.900000000000006</v>
      </c>
      <c r="Q65" s="37">
        <f t="shared" ref="Q65" si="26">AVERAGE(E65:G65)</f>
        <v>-48.1</v>
      </c>
      <c r="R65" s="37">
        <f t="shared" ref="R65" si="27">AVERAGE(H65:J65)</f>
        <v>-50.433333333333337</v>
      </c>
      <c r="S65" s="37"/>
      <c r="U65" s="40" t="s">
        <v>8</v>
      </c>
      <c r="V65" s="41">
        <f t="shared" ref="V65" si="28">B65-12.5</f>
        <v>-69.7</v>
      </c>
      <c r="W65" s="41">
        <f t="shared" si="20"/>
        <v>-59.1</v>
      </c>
      <c r="X65" s="41">
        <f t="shared" si="20"/>
        <v>-61.4</v>
      </c>
      <c r="Y65" s="41">
        <f t="shared" si="20"/>
        <v>-62.3</v>
      </c>
      <c r="Z65" s="41">
        <f t="shared" si="20"/>
        <v>-57</v>
      </c>
      <c r="AA65" s="41">
        <f t="shared" si="20"/>
        <v>-62.5</v>
      </c>
      <c r="AB65" s="41">
        <f t="shared" si="20"/>
        <v>-67</v>
      </c>
      <c r="AC65" s="41">
        <f t="shared" si="20"/>
        <v>-57</v>
      </c>
      <c r="AD65" s="41">
        <f t="shared" si="20"/>
        <v>-64.8</v>
      </c>
      <c r="AE65" s="41"/>
      <c r="AF65" s="41"/>
      <c r="AG65" s="41"/>
      <c r="AJ65" s="114">
        <f t="shared" si="21"/>
        <v>-63.400000000000006</v>
      </c>
      <c r="AK65" s="114">
        <f t="shared" si="22"/>
        <v>-60.6</v>
      </c>
      <c r="AL65" s="114">
        <f t="shared" si="23"/>
        <v>-62.933333333333337</v>
      </c>
      <c r="AM65" s="114" t="e">
        <f t="shared" si="24"/>
        <v>#DIV/0!</v>
      </c>
    </row>
    <row r="66" spans="1:39" x14ac:dyDescent="0.2">
      <c r="A66" s="40"/>
      <c r="B66" s="72"/>
      <c r="C66" s="72"/>
      <c r="D66" s="72"/>
      <c r="E66" s="72"/>
      <c r="F66" s="72"/>
      <c r="G66" s="72"/>
      <c r="H66" s="72"/>
      <c r="I66" s="72"/>
      <c r="J66" s="72"/>
      <c r="K66" s="42"/>
      <c r="L66" s="42"/>
      <c r="M66" s="42"/>
      <c r="N66" s="32"/>
      <c r="P66" s="31"/>
      <c r="Q66" s="31"/>
      <c r="R66" s="31"/>
      <c r="S66" s="31"/>
      <c r="U66" s="40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J66" s="114"/>
      <c r="AK66" s="114"/>
      <c r="AL66" s="114"/>
      <c r="AM66" s="114"/>
    </row>
    <row r="67" spans="1:39" x14ac:dyDescent="0.2">
      <c r="A67" s="98"/>
      <c r="B67" s="104"/>
      <c r="C67" s="104"/>
      <c r="D67" s="104"/>
      <c r="E67" s="104"/>
      <c r="F67" s="104"/>
      <c r="G67" s="104"/>
      <c r="H67" s="99"/>
      <c r="I67" s="99"/>
      <c r="J67" s="99"/>
      <c r="K67" s="99"/>
      <c r="L67" s="99"/>
      <c r="M67" s="99"/>
      <c r="N67" s="32"/>
    </row>
    <row r="68" spans="1:39" x14ac:dyDescent="0.2">
      <c r="A68" s="295" t="s">
        <v>38</v>
      </c>
      <c r="B68" s="295"/>
      <c r="C68" s="295"/>
      <c r="D68" s="295"/>
      <c r="E68" s="295"/>
      <c r="F68" s="295"/>
      <c r="G68" s="295"/>
      <c r="H68" s="295"/>
      <c r="I68" s="295"/>
      <c r="J68" s="295"/>
      <c r="K68" s="295"/>
      <c r="L68" s="295"/>
      <c r="M68" s="295"/>
      <c r="N68" s="32"/>
    </row>
    <row r="69" spans="1:39" x14ac:dyDescent="0.2">
      <c r="A69" s="40"/>
      <c r="B69" s="288" t="s">
        <v>147</v>
      </c>
      <c r="C69" s="288"/>
      <c r="D69" s="288"/>
      <c r="E69" s="289" t="s">
        <v>156</v>
      </c>
      <c r="F69" s="289"/>
      <c r="G69" s="289"/>
      <c r="H69" s="316" t="s">
        <v>166</v>
      </c>
      <c r="I69" s="316"/>
      <c r="J69" s="316"/>
      <c r="K69" s="298"/>
      <c r="L69" s="298"/>
      <c r="M69" s="298"/>
      <c r="N69" s="32"/>
      <c r="P69" s="37" t="s">
        <v>46</v>
      </c>
      <c r="Q69" s="37" t="s">
        <v>82</v>
      </c>
      <c r="R69" s="37" t="s">
        <v>48</v>
      </c>
      <c r="S69" s="37"/>
    </row>
    <row r="70" spans="1:39" x14ac:dyDescent="0.2">
      <c r="A70" s="40" t="s">
        <v>117</v>
      </c>
      <c r="B70" s="123">
        <v>25</v>
      </c>
      <c r="C70" s="123">
        <v>50</v>
      </c>
      <c r="D70" s="123">
        <v>75</v>
      </c>
      <c r="E70" s="42">
        <v>50</v>
      </c>
      <c r="F70" s="42">
        <v>125</v>
      </c>
      <c r="G70" s="42">
        <v>75</v>
      </c>
      <c r="H70" s="72">
        <v>50</v>
      </c>
      <c r="I70" s="72">
        <v>75</v>
      </c>
      <c r="J70" s="42">
        <v>100</v>
      </c>
      <c r="K70" s="42"/>
      <c r="L70" s="42"/>
      <c r="M70" s="42"/>
      <c r="N70" s="32"/>
      <c r="P70" s="37">
        <f>MEDIAN(B70:D70)</f>
        <v>50</v>
      </c>
      <c r="Q70" s="37">
        <f>MEDIAN(E70:G70)</f>
        <v>75</v>
      </c>
      <c r="R70" s="37">
        <f>MEDIAN(H70:J70)</f>
        <v>75</v>
      </c>
      <c r="S70" s="37"/>
    </row>
    <row r="71" spans="1:39" x14ac:dyDescent="0.2">
      <c r="A71" s="45" t="s">
        <v>8</v>
      </c>
      <c r="B71" s="44">
        <v>175</v>
      </c>
      <c r="C71" s="44">
        <v>25</v>
      </c>
      <c r="D71" s="44">
        <v>50</v>
      </c>
      <c r="E71" s="115">
        <v>175</v>
      </c>
      <c r="F71" s="42">
        <v>25</v>
      </c>
      <c r="G71" s="42">
        <v>50</v>
      </c>
      <c r="H71" s="42">
        <v>150</v>
      </c>
      <c r="I71" s="42">
        <v>175</v>
      </c>
      <c r="J71" s="42">
        <v>100</v>
      </c>
      <c r="K71" s="42"/>
      <c r="L71" s="42"/>
      <c r="M71" s="42"/>
      <c r="N71" s="32"/>
      <c r="P71" s="37">
        <f t="shared" ref="P71" si="29">MEDIAN(B71:D71)</f>
        <v>50</v>
      </c>
      <c r="Q71" s="37">
        <f t="shared" ref="Q71" si="30">MEDIAN(E71:G71)</f>
        <v>50</v>
      </c>
      <c r="R71" s="37">
        <f t="shared" ref="R71" si="31">MEDIAN(H71:J71)</f>
        <v>150</v>
      </c>
      <c r="S71" s="37"/>
      <c r="V71">
        <v>1</v>
      </c>
    </row>
    <row r="72" spans="1:39" x14ac:dyDescent="0.2">
      <c r="A72" s="102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32"/>
      <c r="P72" s="31"/>
      <c r="Q72" s="31"/>
      <c r="R72" s="31"/>
      <c r="S72" s="31"/>
    </row>
    <row r="73" spans="1:39" x14ac:dyDescent="0.2">
      <c r="A73" s="98"/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32"/>
    </row>
    <row r="74" spans="1:39" x14ac:dyDescent="0.2">
      <c r="A74" s="295" t="s">
        <v>54</v>
      </c>
      <c r="B74" s="295"/>
      <c r="C74" s="295"/>
      <c r="D74" s="295"/>
      <c r="E74" s="295"/>
      <c r="F74" s="295"/>
      <c r="G74" s="295"/>
      <c r="H74" s="295"/>
      <c r="I74" s="295"/>
      <c r="J74" s="295"/>
      <c r="K74" s="295"/>
      <c r="L74" s="295"/>
      <c r="M74" s="295"/>
      <c r="N74" s="32"/>
    </row>
    <row r="75" spans="1:39" x14ac:dyDescent="0.2">
      <c r="A75" s="40"/>
      <c r="B75" s="288" t="s">
        <v>147</v>
      </c>
      <c r="C75" s="288"/>
      <c r="D75" s="288"/>
      <c r="E75" s="289" t="s">
        <v>156</v>
      </c>
      <c r="F75" s="289"/>
      <c r="G75" s="289"/>
      <c r="H75" s="316" t="s">
        <v>166</v>
      </c>
      <c r="I75" s="316"/>
      <c r="J75" s="316"/>
      <c r="K75" s="298"/>
      <c r="L75" s="298"/>
      <c r="M75" s="298"/>
      <c r="N75" s="32"/>
      <c r="P75" s="37" t="s">
        <v>46</v>
      </c>
      <c r="Q75" s="37" t="s">
        <v>82</v>
      </c>
      <c r="R75" s="37" t="s">
        <v>48</v>
      </c>
      <c r="S75" s="37"/>
    </row>
    <row r="76" spans="1:39" x14ac:dyDescent="0.2">
      <c r="A76" s="40" t="s">
        <v>117</v>
      </c>
      <c r="B76" s="42">
        <v>83</v>
      </c>
      <c r="C76" s="42">
        <v>156</v>
      </c>
      <c r="D76" s="42">
        <v>291</v>
      </c>
      <c r="E76" s="72" t="s">
        <v>7</v>
      </c>
      <c r="F76" s="72">
        <v>402</v>
      </c>
      <c r="G76" s="42">
        <v>319</v>
      </c>
      <c r="H76" s="42">
        <v>0</v>
      </c>
      <c r="I76" s="42">
        <v>102</v>
      </c>
      <c r="J76" s="42">
        <v>0</v>
      </c>
      <c r="K76" s="42"/>
      <c r="L76" s="42"/>
      <c r="M76" s="42"/>
      <c r="N76" s="32"/>
      <c r="P76" s="37">
        <f>AVERAGE(B76:D76)</f>
        <v>176.66666666666666</v>
      </c>
      <c r="Q76" s="37">
        <f>AVERAGE(E76:G76)</f>
        <v>360.5</v>
      </c>
      <c r="R76" s="37">
        <f>AVERAGE(H76:J76)</f>
        <v>34</v>
      </c>
      <c r="S76" s="37"/>
    </row>
    <row r="77" spans="1:39" x14ac:dyDescent="0.2">
      <c r="A77" s="40" t="s">
        <v>8</v>
      </c>
      <c r="B77" s="42">
        <v>148</v>
      </c>
      <c r="C77" s="42">
        <v>21</v>
      </c>
      <c r="D77" s="42">
        <v>25</v>
      </c>
      <c r="E77" s="42">
        <v>268</v>
      </c>
      <c r="F77" s="42">
        <v>93</v>
      </c>
      <c r="G77" s="42">
        <v>387</v>
      </c>
      <c r="H77" s="42">
        <v>31</v>
      </c>
      <c r="I77" s="42">
        <v>0</v>
      </c>
      <c r="J77" s="42">
        <v>27</v>
      </c>
      <c r="K77" s="42"/>
      <c r="L77" s="42"/>
      <c r="M77" s="42"/>
      <c r="N77" s="32"/>
      <c r="P77" s="37">
        <f t="shared" ref="P77" si="32">AVERAGE(B77:D77)</f>
        <v>64.666666666666671</v>
      </c>
      <c r="Q77" s="37">
        <f t="shared" ref="Q77" si="33">AVERAGE(E77:G77)</f>
        <v>249.33333333333334</v>
      </c>
      <c r="R77" s="37">
        <f t="shared" ref="R77" si="34">AVERAGE(H77:J77)</f>
        <v>19.333333333333332</v>
      </c>
      <c r="S77" s="37"/>
    </row>
    <row r="78" spans="1:39" x14ac:dyDescent="0.2">
      <c r="A78" s="102"/>
      <c r="B78" s="101"/>
      <c r="C78" s="101"/>
      <c r="D78" s="101"/>
      <c r="E78" s="101"/>
      <c r="F78" s="101"/>
      <c r="G78" s="101"/>
      <c r="H78" s="101"/>
      <c r="I78" s="101"/>
      <c r="J78" s="100"/>
      <c r="K78" s="101"/>
      <c r="L78" s="101"/>
      <c r="M78" s="101"/>
      <c r="N78" s="32"/>
    </row>
    <row r="79" spans="1:39" x14ac:dyDescent="0.2">
      <c r="A79" s="98"/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32"/>
    </row>
    <row r="80" spans="1:39" x14ac:dyDescent="0.2">
      <c r="A80" s="105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32"/>
    </row>
    <row r="81" spans="1:19" x14ac:dyDescent="0.2">
      <c r="A81" s="105"/>
      <c r="B81" s="106"/>
      <c r="C81" s="106"/>
      <c r="D81" s="106"/>
      <c r="E81" s="106"/>
      <c r="F81" s="106"/>
      <c r="G81" s="106"/>
      <c r="H81" s="107"/>
      <c r="I81" s="107"/>
      <c r="J81" s="107"/>
      <c r="K81" s="108"/>
      <c r="L81" s="108"/>
      <c r="M81" s="108"/>
      <c r="N81" s="32"/>
    </row>
    <row r="82" spans="1:19" x14ac:dyDescent="0.2">
      <c r="A82" s="98"/>
      <c r="B82" s="105"/>
      <c r="C82" s="105"/>
      <c r="D82" s="98"/>
      <c r="E82" s="105"/>
      <c r="F82" s="105"/>
      <c r="G82" s="105"/>
      <c r="H82" s="105"/>
      <c r="I82" s="105"/>
      <c r="J82" s="105"/>
      <c r="K82" s="105"/>
      <c r="L82" s="105"/>
      <c r="M82" s="105"/>
      <c r="N82" s="32"/>
    </row>
    <row r="83" spans="1:19" x14ac:dyDescent="0.2">
      <c r="A83" s="103"/>
      <c r="B83" s="105"/>
      <c r="C83" s="105"/>
      <c r="D83" s="105"/>
      <c r="E83" s="105"/>
      <c r="F83" s="105"/>
      <c r="G83" s="105"/>
      <c r="H83" s="98"/>
      <c r="I83" s="98"/>
      <c r="J83" s="98"/>
      <c r="K83" s="105"/>
      <c r="L83" s="105"/>
      <c r="M83" s="105"/>
      <c r="N83" s="32"/>
    </row>
    <row r="84" spans="1:19" x14ac:dyDescent="0.2">
      <c r="A84" s="98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32"/>
    </row>
    <row r="85" spans="1:19" x14ac:dyDescent="0.2">
      <c r="A85" s="103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32"/>
    </row>
    <row r="86" spans="1:19" x14ac:dyDescent="0.2">
      <c r="A86" s="326" t="s">
        <v>174</v>
      </c>
      <c r="B86" s="327"/>
      <c r="C86" s="327"/>
      <c r="D86" s="327"/>
      <c r="E86" s="327"/>
      <c r="F86" s="327"/>
      <c r="G86" s="327"/>
      <c r="H86" s="327"/>
      <c r="I86" s="327"/>
      <c r="J86" s="327"/>
      <c r="K86" s="327"/>
      <c r="L86" s="327"/>
      <c r="M86" s="328"/>
      <c r="N86" s="32"/>
    </row>
    <row r="87" spans="1:19" x14ac:dyDescent="0.2">
      <c r="A87" s="36"/>
      <c r="B87" s="320" t="s">
        <v>147</v>
      </c>
      <c r="C87" s="321"/>
      <c r="D87" s="322"/>
      <c r="E87" s="323" t="s">
        <v>109</v>
      </c>
      <c r="F87" s="324"/>
      <c r="G87" s="325"/>
      <c r="H87" s="285" t="s">
        <v>160</v>
      </c>
      <c r="I87" s="286"/>
      <c r="J87" s="287"/>
      <c r="K87" s="317"/>
      <c r="L87" s="318"/>
      <c r="M87" s="319"/>
      <c r="N87" s="32"/>
      <c r="P87" s="31" t="s">
        <v>46</v>
      </c>
      <c r="Q87" s="31" t="s">
        <v>82</v>
      </c>
      <c r="R87" s="31" t="s">
        <v>48</v>
      </c>
      <c r="S87" s="31" t="s">
        <v>81</v>
      </c>
    </row>
    <row r="88" spans="1:19" x14ac:dyDescent="0.2">
      <c r="A88" s="40" t="s">
        <v>117</v>
      </c>
      <c r="B88" s="44">
        <f>B76/300</f>
        <v>0.27666666666666667</v>
      </c>
      <c r="C88" s="44">
        <f t="shared" ref="C88:J89" si="35">C76/300</f>
        <v>0.52</v>
      </c>
      <c r="D88" s="44">
        <f t="shared" si="35"/>
        <v>0.97</v>
      </c>
      <c r="E88" s="44"/>
      <c r="F88" s="44">
        <f t="shared" si="35"/>
        <v>1.34</v>
      </c>
      <c r="G88" s="44">
        <f t="shared" si="35"/>
        <v>1.0633333333333332</v>
      </c>
      <c r="H88" s="44">
        <f t="shared" si="35"/>
        <v>0</v>
      </c>
      <c r="I88" s="44">
        <f t="shared" si="35"/>
        <v>0.34</v>
      </c>
      <c r="J88" s="44">
        <f t="shared" si="35"/>
        <v>0</v>
      </c>
      <c r="K88" s="44"/>
      <c r="L88" s="44"/>
      <c r="M88" s="44"/>
      <c r="N88" s="32"/>
      <c r="P88" s="31">
        <f>AVERAGE(B88:D88)</f>
        <v>0.58888888888888891</v>
      </c>
      <c r="Q88" s="31">
        <f>AVERAGE(E88:G88)</f>
        <v>1.2016666666666667</v>
      </c>
      <c r="R88" s="31">
        <f>AVERAGE(H88:J88)</f>
        <v>0.11333333333333334</v>
      </c>
      <c r="S88" s="31" t="e">
        <f>AVERAGE(K88:M88)</f>
        <v>#DIV/0!</v>
      </c>
    </row>
    <row r="89" spans="1:19" x14ac:dyDescent="0.2">
      <c r="A89" s="40" t="s">
        <v>8</v>
      </c>
      <c r="B89" s="44">
        <f>B77/300</f>
        <v>0.49333333333333335</v>
      </c>
      <c r="C89" s="44">
        <f t="shared" si="35"/>
        <v>7.0000000000000007E-2</v>
      </c>
      <c r="D89" s="44">
        <f t="shared" si="35"/>
        <v>8.3333333333333329E-2</v>
      </c>
      <c r="E89" s="44">
        <f t="shared" si="35"/>
        <v>0.89333333333333331</v>
      </c>
      <c r="F89" s="44">
        <f t="shared" si="35"/>
        <v>0.31</v>
      </c>
      <c r="G89" s="44">
        <f t="shared" si="35"/>
        <v>1.29</v>
      </c>
      <c r="H89" s="44">
        <f t="shared" si="35"/>
        <v>0.10333333333333333</v>
      </c>
      <c r="I89" s="44">
        <f t="shared" si="35"/>
        <v>0</v>
      </c>
      <c r="J89" s="44">
        <f t="shared" si="35"/>
        <v>0.09</v>
      </c>
      <c r="K89" s="44"/>
      <c r="L89" s="44"/>
      <c r="M89" s="44"/>
      <c r="N89" s="32"/>
      <c r="P89" s="31">
        <f t="shared" ref="P89" si="36">AVERAGE(B89:D89)</f>
        <v>0.21555555555555558</v>
      </c>
      <c r="Q89" s="31">
        <f t="shared" ref="Q89" si="37">AVERAGE(E89:G89)</f>
        <v>0.83111111111111102</v>
      </c>
      <c r="R89" s="31">
        <f t="shared" ref="R89" si="38">AVERAGE(H89:J89)</f>
        <v>6.4444444444444443E-2</v>
      </c>
      <c r="S89" s="31" t="e">
        <f t="shared" ref="S89" si="39">AVERAGE(K89:M89)</f>
        <v>#DIV/0!</v>
      </c>
    </row>
    <row r="90" spans="1:19" x14ac:dyDescent="0.2">
      <c r="A90" s="36"/>
      <c r="B90" s="44"/>
      <c r="C90" s="44"/>
      <c r="D90" s="44"/>
      <c r="E90" s="44" t="e">
        <f>#REF!/300</f>
        <v>#REF!</v>
      </c>
      <c r="F90" s="44"/>
      <c r="G90" s="44"/>
      <c r="H90" s="44" t="e">
        <f>#REF!/300</f>
        <v>#REF!</v>
      </c>
      <c r="I90" s="44" t="e">
        <f>#REF!/300</f>
        <v>#REF!</v>
      </c>
      <c r="J90" s="44"/>
      <c r="K90" s="41"/>
      <c r="L90" s="41"/>
      <c r="M90" s="41"/>
      <c r="N90" s="32"/>
    </row>
    <row r="91" spans="1:19" x14ac:dyDescent="0.2">
      <c r="K91" s="32"/>
      <c r="L91" s="32"/>
      <c r="M91" s="32"/>
      <c r="N91" s="32"/>
    </row>
    <row r="92" spans="1:19" x14ac:dyDescent="0.2">
      <c r="K92" s="32"/>
      <c r="L92" s="32"/>
      <c r="M92" s="32"/>
      <c r="N92" s="32"/>
    </row>
    <row r="93" spans="1:19" x14ac:dyDescent="0.2">
      <c r="K93" s="32"/>
      <c r="L93" s="32"/>
      <c r="M93" s="32"/>
      <c r="N93" s="32"/>
    </row>
    <row r="94" spans="1:19" x14ac:dyDescent="0.2">
      <c r="K94" s="32"/>
      <c r="L94" s="32"/>
      <c r="M94" s="32"/>
      <c r="N94" s="32"/>
    </row>
  </sheetData>
  <mergeCells count="39">
    <mergeCell ref="V63:X63"/>
    <mergeCell ref="Y63:AA63"/>
    <mergeCell ref="AB63:AD63"/>
    <mergeCell ref="AE63:AG63"/>
    <mergeCell ref="K75:M75"/>
    <mergeCell ref="A86:M86"/>
    <mergeCell ref="K57:M57"/>
    <mergeCell ref="A62:M62"/>
    <mergeCell ref="K63:M63"/>
    <mergeCell ref="A68:M68"/>
    <mergeCell ref="K69:M69"/>
    <mergeCell ref="A74:M74"/>
    <mergeCell ref="E75:G75"/>
    <mergeCell ref="H75:J75"/>
    <mergeCell ref="B57:D57"/>
    <mergeCell ref="E57:G57"/>
    <mergeCell ref="H57:J57"/>
    <mergeCell ref="B87:D87"/>
    <mergeCell ref="E87:G87"/>
    <mergeCell ref="H87:J87"/>
    <mergeCell ref="K87:M87"/>
    <mergeCell ref="A44:M44"/>
    <mergeCell ref="K45:M45"/>
    <mergeCell ref="A50:M50"/>
    <mergeCell ref="K51:M51"/>
    <mergeCell ref="A56:M56"/>
    <mergeCell ref="B63:D63"/>
    <mergeCell ref="E63:G63"/>
    <mergeCell ref="H63:J63"/>
    <mergeCell ref="B69:D69"/>
    <mergeCell ref="E69:G69"/>
    <mergeCell ref="H69:J69"/>
    <mergeCell ref="B75:D75"/>
    <mergeCell ref="B45:D45"/>
    <mergeCell ref="E45:G45"/>
    <mergeCell ref="H45:J45"/>
    <mergeCell ref="B51:D51"/>
    <mergeCell ref="E51:G51"/>
    <mergeCell ref="H51:J51"/>
  </mergeCells>
  <conditionalFormatting sqref="B90:D90 H90:M90 T2:Z12 T43:Z43 T30:Z40">
    <cfRule type="containsText" dxfId="334" priority="199" operator="containsText" text="NaN">
      <formula>NOT(ISERROR(SEARCH("NaN",B2)))</formula>
    </cfRule>
  </conditionalFormatting>
  <conditionalFormatting sqref="E90:G90">
    <cfRule type="containsText" dxfId="333" priority="192" operator="containsText" text="NaN">
      <formula>NOT(ISERROR(SEARCH("NaN",E90)))</formula>
    </cfRule>
  </conditionalFormatting>
  <conditionalFormatting sqref="H48:J48 P2:P12 P43 P30:P40">
    <cfRule type="cellIs" dxfId="332" priority="91" operator="lessThan">
      <formula>-200</formula>
    </cfRule>
  </conditionalFormatting>
  <conditionalFormatting sqref="H48:J48 P2:P12 P43 P30:P40">
    <cfRule type="cellIs" dxfId="331" priority="90" operator="lessThan">
      <formula>-150</formula>
    </cfRule>
  </conditionalFormatting>
  <conditionalFormatting sqref="B52:D52 Q2:Q12 Q43 Q30:Q40">
    <cfRule type="cellIs" dxfId="330" priority="88" operator="greaterThan">
      <formula>1000</formula>
    </cfRule>
  </conditionalFormatting>
  <conditionalFormatting sqref="B46:D46">
    <cfRule type="cellIs" dxfId="329" priority="87" operator="lessThan">
      <formula>-200</formula>
    </cfRule>
  </conditionalFormatting>
  <conditionalFormatting sqref="B46:D46">
    <cfRule type="cellIs" dxfId="328" priority="86" operator="lessThan">
      <formula>-150</formula>
    </cfRule>
  </conditionalFormatting>
  <conditionalFormatting sqref="B88:M89">
    <cfRule type="containsText" dxfId="327" priority="64" operator="containsText" text="NaN">
      <formula>NOT(ISERROR(SEARCH("NaN",B88)))</formula>
    </cfRule>
  </conditionalFormatting>
  <conditionalFormatting sqref="B76:D77 B70:D70 H71:J71 H76:M77 K70:M71">
    <cfRule type="containsText" dxfId="326" priority="111" operator="containsText" text="NaN">
      <formula>NOT(ISERROR(SEARCH("NaN",B70)))</formula>
    </cfRule>
  </conditionalFormatting>
  <conditionalFormatting sqref="D53:D54">
    <cfRule type="cellIs" dxfId="325" priority="110" operator="greaterThan">
      <formula>1000</formula>
    </cfRule>
  </conditionalFormatting>
  <conditionalFormatting sqref="B76:D77 B82:C82 B70:D70 H78:I78 H84:I84 H77:M77 H82:M82 H70:M71">
    <cfRule type="containsText" dxfId="324" priority="109" operator="containsText" text="NaN">
      <formula>NOT(ISERROR(SEARCH("NaN",B70)))</formula>
    </cfRule>
  </conditionalFormatting>
  <conditionalFormatting sqref="K72:M72 K84:M84 K78:M78">
    <cfRule type="containsText" dxfId="323" priority="108" operator="containsText" text="NaN">
      <formula>NOT(ISERROR(SEARCH("NaN",K72)))</formula>
    </cfRule>
  </conditionalFormatting>
  <conditionalFormatting sqref="B72:D72">
    <cfRule type="containsText" dxfId="322" priority="107" operator="containsText" text="NaN">
      <formula>NOT(ISERROR(SEARCH("NaN",B72)))</formula>
    </cfRule>
  </conditionalFormatting>
  <conditionalFormatting sqref="B83:C83">
    <cfRule type="containsText" dxfId="321" priority="106" operator="containsText" text="NaN">
      <formula>NOT(ISERROR(SEARCH("NaN",B83)))</formula>
    </cfRule>
  </conditionalFormatting>
  <conditionalFormatting sqref="H72:J72">
    <cfRule type="containsText" dxfId="320" priority="105" operator="containsText" text="NaN">
      <formula>NOT(ISERROR(SEARCH("NaN",H72)))</formula>
    </cfRule>
  </conditionalFormatting>
  <conditionalFormatting sqref="K83:L84 K77:L78">
    <cfRule type="containsText" dxfId="319" priority="104" operator="containsText" text="NaN">
      <formula>NOT(ISERROR(SEARCH("NaN",K77)))</formula>
    </cfRule>
  </conditionalFormatting>
  <conditionalFormatting sqref="K54:M54">
    <cfRule type="cellIs" dxfId="318" priority="103" operator="greaterThan">
      <formula>1000</formula>
    </cfRule>
  </conditionalFormatting>
  <conditionalFormatting sqref="K48:M48">
    <cfRule type="cellIs" dxfId="317" priority="102" operator="lessThan">
      <formula>-200</formula>
    </cfRule>
  </conditionalFormatting>
  <conditionalFormatting sqref="K48:M48">
    <cfRule type="cellIs" dxfId="316" priority="101" operator="lessThan">
      <formula>-150</formula>
    </cfRule>
  </conditionalFormatting>
  <conditionalFormatting sqref="B48:D48">
    <cfRule type="cellIs" dxfId="315" priority="100" operator="lessThan">
      <formula>-200</formula>
    </cfRule>
  </conditionalFormatting>
  <conditionalFormatting sqref="B48:D48">
    <cfRule type="cellIs" dxfId="314" priority="99" operator="lessThan">
      <formula>-150</formula>
    </cfRule>
  </conditionalFormatting>
  <conditionalFormatting sqref="E76:G77 E82:G82 E70:G71">
    <cfRule type="containsText" dxfId="313" priority="98" operator="containsText" text="NaN">
      <formula>NOT(ISERROR(SEARCH("NaN",E70)))</formula>
    </cfRule>
  </conditionalFormatting>
  <conditionalFormatting sqref="E72:G72">
    <cfRule type="containsText" dxfId="312" priority="97" operator="containsText" text="NaN">
      <formula>NOT(ISERROR(SEARCH("NaN",E72)))</formula>
    </cfRule>
  </conditionalFormatting>
  <conditionalFormatting sqref="E83:F83">
    <cfRule type="containsText" dxfId="311" priority="96" operator="containsText" text="NaN">
      <formula>NOT(ISERROR(SEARCH("NaN",E83)))</formula>
    </cfRule>
  </conditionalFormatting>
  <conditionalFormatting sqref="E54:G54">
    <cfRule type="cellIs" dxfId="310" priority="95" operator="greaterThan">
      <formula>1000</formula>
    </cfRule>
  </conditionalFormatting>
  <conditionalFormatting sqref="E54:G54">
    <cfRule type="cellIs" dxfId="309" priority="94" operator="greaterThan">
      <formula>1000</formula>
    </cfRule>
  </conditionalFormatting>
  <conditionalFormatting sqref="E48:G48">
    <cfRule type="cellIs" dxfId="308" priority="93" operator="lessThan">
      <formula>-200</formula>
    </cfRule>
  </conditionalFormatting>
  <conditionalFormatting sqref="E48:G48">
    <cfRule type="cellIs" dxfId="307" priority="92" operator="lessThan">
      <formula>-150</formula>
    </cfRule>
  </conditionalFormatting>
  <conditionalFormatting sqref="H54:J54">
    <cfRule type="cellIs" dxfId="306" priority="89" operator="greaterThan">
      <formula>1000</formula>
    </cfRule>
  </conditionalFormatting>
  <conditionalFormatting sqref="B47:D47">
    <cfRule type="cellIs" dxfId="305" priority="85" operator="lessThan">
      <formula>-200</formula>
    </cfRule>
  </conditionalFormatting>
  <conditionalFormatting sqref="B47:D47">
    <cfRule type="cellIs" dxfId="304" priority="84" operator="lessThan">
      <formula>-150</formula>
    </cfRule>
  </conditionalFormatting>
  <conditionalFormatting sqref="B53:D53">
    <cfRule type="cellIs" dxfId="303" priority="83" operator="greaterThan">
      <formula>1000</formula>
    </cfRule>
  </conditionalFormatting>
  <conditionalFormatting sqref="E77:G77 E71:G71">
    <cfRule type="containsText" dxfId="302" priority="112" operator="containsText" text="NaN">
      <formula>NOT(ISERROR(SEARCH("NaN",#REF!)))</formula>
    </cfRule>
  </conditionalFormatting>
  <conditionalFormatting sqref="E52:G52">
    <cfRule type="cellIs" dxfId="301" priority="82" operator="greaterThan">
      <formula>1000</formula>
    </cfRule>
  </conditionalFormatting>
  <conditionalFormatting sqref="E46:G46">
    <cfRule type="cellIs" dxfId="300" priority="81" operator="lessThan">
      <formula>-200</formula>
    </cfRule>
  </conditionalFormatting>
  <conditionalFormatting sqref="E46:G46">
    <cfRule type="cellIs" dxfId="299" priority="80" operator="lessThan">
      <formula>-150</formula>
    </cfRule>
  </conditionalFormatting>
  <conditionalFormatting sqref="E53:G53">
    <cfRule type="cellIs" dxfId="298" priority="79" operator="greaterThan">
      <formula>1000</formula>
    </cfRule>
  </conditionalFormatting>
  <conditionalFormatting sqref="E47:G47">
    <cfRule type="cellIs" dxfId="297" priority="78" operator="lessThan">
      <formula>-200</formula>
    </cfRule>
  </conditionalFormatting>
  <conditionalFormatting sqref="E47:G47">
    <cfRule type="cellIs" dxfId="296" priority="77" operator="lessThan">
      <formula>-150</formula>
    </cfRule>
  </conditionalFormatting>
  <conditionalFormatting sqref="H52:J52">
    <cfRule type="cellIs" dxfId="295" priority="76" operator="greaterThan">
      <formula>1000</formula>
    </cfRule>
  </conditionalFormatting>
  <conditionalFormatting sqref="H46:J46">
    <cfRule type="cellIs" dxfId="294" priority="75" operator="lessThan">
      <formula>-200</formula>
    </cfRule>
  </conditionalFormatting>
  <conditionalFormatting sqref="H46:J46">
    <cfRule type="cellIs" dxfId="293" priority="74" operator="lessThan">
      <formula>-150</formula>
    </cfRule>
  </conditionalFormatting>
  <conditionalFormatting sqref="H53:J53">
    <cfRule type="cellIs" dxfId="292" priority="73" operator="greaterThan">
      <formula>1000</formula>
    </cfRule>
  </conditionalFormatting>
  <conditionalFormatting sqref="H47:J47">
    <cfRule type="cellIs" dxfId="291" priority="72" operator="lessThan">
      <formula>-200</formula>
    </cfRule>
  </conditionalFormatting>
  <conditionalFormatting sqref="H47:J47">
    <cfRule type="cellIs" dxfId="290" priority="71" operator="lessThan">
      <formula>-150</formula>
    </cfRule>
  </conditionalFormatting>
  <conditionalFormatting sqref="K52:M52">
    <cfRule type="cellIs" dxfId="289" priority="70" operator="greaterThan">
      <formula>1000</formula>
    </cfRule>
  </conditionalFormatting>
  <conditionalFormatting sqref="K46:M46">
    <cfRule type="cellIs" dxfId="288" priority="69" operator="lessThan">
      <formula>-200</formula>
    </cfRule>
  </conditionalFormatting>
  <conditionalFormatting sqref="K46:M46">
    <cfRule type="cellIs" dxfId="287" priority="68" operator="lessThan">
      <formula>-150</formula>
    </cfRule>
  </conditionalFormatting>
  <conditionalFormatting sqref="K53:M53">
    <cfRule type="cellIs" dxfId="286" priority="67" operator="greaterThan">
      <formula>1000</formula>
    </cfRule>
  </conditionalFormatting>
  <conditionalFormatting sqref="K47:M47">
    <cfRule type="cellIs" dxfId="285" priority="66" operator="lessThan">
      <formula>-200</formula>
    </cfRule>
  </conditionalFormatting>
  <conditionalFormatting sqref="K47:M47">
    <cfRule type="cellIs" dxfId="284" priority="65" operator="lessThan">
      <formula>-150</formula>
    </cfRule>
  </conditionalFormatting>
  <conditionalFormatting sqref="E76:F76 E70:F70">
    <cfRule type="containsText" dxfId="283" priority="113" operator="containsText" text="NaN">
      <formula>NOT(ISERROR(SEARCH("NaN",I49)))</formula>
    </cfRule>
  </conditionalFormatting>
  <conditionalFormatting sqref="G76">
    <cfRule type="containsText" dxfId="282" priority="114" operator="containsText" text="NaN">
      <formula>NOT(ISERROR(SEARCH("NaN",#REF!)))</formula>
    </cfRule>
  </conditionalFormatting>
  <conditionalFormatting sqref="G70">
    <cfRule type="containsText" dxfId="281" priority="115" operator="containsText" text="NaN">
      <formula>NOT(ISERROR(SEARCH("NaN",J50)))</formula>
    </cfRule>
  </conditionalFormatting>
  <conditionalFormatting sqref="B71:D71">
    <cfRule type="containsText" dxfId="280" priority="63" operator="containsText" text="NaN">
      <formula>NOT(ISERROR(SEARCH("NaN",B71)))</formula>
    </cfRule>
  </conditionalFormatting>
  <conditionalFormatting sqref="I2:I12 I43 I30:I40">
    <cfRule type="containsText" dxfId="279" priority="61" operator="containsText" text="GZ">
      <formula>NOT(ISERROR(SEARCH("GZ",I2)))</formula>
    </cfRule>
  </conditionalFormatting>
  <conditionalFormatting sqref="I13:I14">
    <cfRule type="containsText" dxfId="278" priority="50" operator="containsText" text="GZ">
      <formula>NOT(ISERROR(SEARCH("GZ",I13)))</formula>
    </cfRule>
  </conditionalFormatting>
  <conditionalFormatting sqref="V13:Z14">
    <cfRule type="containsText" dxfId="277" priority="49" operator="containsText" text="NaN">
      <formula>NOT(ISERROR(SEARCH("NaN",V13)))</formula>
    </cfRule>
  </conditionalFormatting>
  <conditionalFormatting sqref="P1:R1">
    <cfRule type="cellIs" dxfId="276" priority="42" operator="lessThan">
      <formula>-150</formula>
    </cfRule>
  </conditionalFormatting>
  <conditionalFormatting sqref="R1">
    <cfRule type="cellIs" dxfId="275" priority="41" operator="greaterThan">
      <formula>45</formula>
    </cfRule>
  </conditionalFormatting>
  <conditionalFormatting sqref="Q1">
    <cfRule type="cellIs" dxfId="274" priority="40" operator="greaterThan">
      <formula>2000</formula>
    </cfRule>
  </conditionalFormatting>
  <conditionalFormatting sqref="S1">
    <cfRule type="cellIs" dxfId="273" priority="39" operator="equal">
      <formula>0</formula>
    </cfRule>
  </conditionalFormatting>
  <conditionalFormatting sqref="Q1">
    <cfRule type="cellIs" dxfId="272" priority="38" operator="greaterThan">
      <formula>1000</formula>
    </cfRule>
  </conditionalFormatting>
  <conditionalFormatting sqref="Q1">
    <cfRule type="cellIs" dxfId="271" priority="36" operator="greaterThan">
      <formula>1000</formula>
    </cfRule>
  </conditionalFormatting>
  <conditionalFormatting sqref="P1">
    <cfRule type="cellIs" dxfId="270" priority="34" operator="lessThan">
      <formula>-200</formula>
    </cfRule>
  </conditionalFormatting>
  <conditionalFormatting sqref="P1">
    <cfRule type="cellIs" dxfId="269" priority="33" operator="lessThan">
      <formula>-150</formula>
    </cfRule>
  </conditionalFormatting>
  <conditionalFormatting sqref="Q15:Q20">
    <cfRule type="cellIs" dxfId="268" priority="32" operator="greaterThan">
      <formula>1000</formula>
    </cfRule>
  </conditionalFormatting>
  <conditionalFormatting sqref="I15:I20">
    <cfRule type="containsText" dxfId="267" priority="31" operator="containsText" text="GZ">
      <formula>NOT(ISERROR(SEARCH("GZ",I15)))</formula>
    </cfRule>
  </conditionalFormatting>
  <conditionalFormatting sqref="Q15:Q20">
    <cfRule type="cellIs" dxfId="266" priority="30" operator="greaterThan">
      <formula>1000</formula>
    </cfRule>
  </conditionalFormatting>
  <conditionalFormatting sqref="T15:Z20">
    <cfRule type="containsText" dxfId="265" priority="29" operator="containsText" text="NaN">
      <formula>NOT(ISERROR(SEARCH("NaN",T15)))</formula>
    </cfRule>
  </conditionalFormatting>
  <conditionalFormatting sqref="P15:P20">
    <cfRule type="cellIs" dxfId="264" priority="28" operator="lessThan">
      <formula>-200</formula>
    </cfRule>
  </conditionalFormatting>
  <conditionalFormatting sqref="P15:P20">
    <cfRule type="cellIs" dxfId="263" priority="27" operator="lessThan">
      <formula>-150</formula>
    </cfRule>
  </conditionalFormatting>
  <conditionalFormatting sqref="Q21:Q27">
    <cfRule type="cellIs" dxfId="262" priority="26" operator="greaterThan">
      <formula>1000</formula>
    </cfRule>
  </conditionalFormatting>
  <conditionalFormatting sqref="I21:I27">
    <cfRule type="containsText" dxfId="261" priority="25" operator="containsText" text="GZ">
      <formula>NOT(ISERROR(SEARCH("GZ",I21)))</formula>
    </cfRule>
  </conditionalFormatting>
  <conditionalFormatting sqref="Q21:Q27">
    <cfRule type="cellIs" dxfId="260" priority="24" operator="greaterThan">
      <formula>1000</formula>
    </cfRule>
  </conditionalFormatting>
  <conditionalFormatting sqref="T21:Z27">
    <cfRule type="containsText" dxfId="259" priority="23" operator="containsText" text="NaN">
      <formula>NOT(ISERROR(SEARCH("NaN",T21)))</formula>
    </cfRule>
  </conditionalFormatting>
  <conditionalFormatting sqref="P21:P27">
    <cfRule type="cellIs" dxfId="258" priority="22" operator="lessThan">
      <formula>-200</formula>
    </cfRule>
  </conditionalFormatting>
  <conditionalFormatting sqref="P21:P27">
    <cfRule type="cellIs" dxfId="257" priority="21" operator="lessThan">
      <formula>-150</formula>
    </cfRule>
  </conditionalFormatting>
  <conditionalFormatting sqref="I28:I29">
    <cfRule type="containsText" dxfId="256" priority="20" operator="containsText" text="GZ">
      <formula>NOT(ISERROR(SEARCH("GZ",I28)))</formula>
    </cfRule>
  </conditionalFormatting>
  <conditionalFormatting sqref="V28:X29 Z28:Z29">
    <cfRule type="containsText" dxfId="255" priority="19" operator="containsText" text="NaN">
      <formula>NOT(ISERROR(SEARCH("NaN",V28)))</formula>
    </cfRule>
  </conditionalFormatting>
  <conditionalFormatting sqref="Q36">
    <cfRule type="cellIs" dxfId="254" priority="10" operator="greaterThan">
      <formula>1000</formula>
    </cfRule>
  </conditionalFormatting>
  <conditionalFormatting sqref="I41:I42">
    <cfRule type="containsText" dxfId="253" priority="5" operator="containsText" text="GZ">
      <formula>NOT(ISERROR(SEARCH("GZ",I41)))</formula>
    </cfRule>
  </conditionalFormatting>
  <conditionalFormatting sqref="V41:X42 Z41:Z42">
    <cfRule type="containsText" dxfId="252" priority="4" operator="containsText" text="NaN">
      <formula>NOT(ISERROR(SEARCH("NaN",V41)))</formula>
    </cfRule>
  </conditionalFormatting>
  <conditionalFormatting sqref="Y1">
    <cfRule type="containsText" dxfId="251" priority="3" operator="containsText" text="NaN">
      <formula>NOT(ISERROR(SEARCH("NaN",Y1)))</formula>
    </cfRule>
  </conditionalFormatting>
  <conditionalFormatting sqref="Y28:Y29">
    <cfRule type="containsText" dxfId="250" priority="2" operator="containsText" text="NaN">
      <formula>NOT(ISERROR(SEARCH("NaN",Y28)))</formula>
    </cfRule>
  </conditionalFormatting>
  <conditionalFormatting sqref="Y41:Y42">
    <cfRule type="containsText" dxfId="249" priority="1" operator="containsText" text="NaN">
      <formula>NOT(ISERROR(SEARCH("NaN",Y41)))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7" operator="containsText" text="GZ" id="{1711FEE1-8CD1-5243-8E9C-252E39C62A66}">
            <xm:f>NOT(ISERROR(SEARCH("GZ",'0-1h'!I1)))</xm:f>
            <x14:dxf>
              <font>
                <color rgb="FF00B050"/>
              </font>
            </x14:dxf>
          </x14:cfRule>
          <xm:sqref>I1</xm:sqref>
        </x14:conditionalFormatting>
        <x14:conditionalFormatting xmlns:xm="http://schemas.microsoft.com/office/excel/2006/main">
          <x14:cfRule type="containsText" priority="35" operator="containsText" text="NaN" id="{54906DB5-3967-5F42-A633-C9A9FEEDBC2B}">
            <xm:f>NOT(ISERROR(SEARCH("NaN",'0-1h'!T1)))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T1:X1 AI1:AK1 Z1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25127-4280-1E46-928B-B53D58F75944}">
  <dimension ref="A1:M21"/>
  <sheetViews>
    <sheetView workbookViewId="0">
      <selection activeCell="K1" sqref="K1:L1048576"/>
    </sheetView>
  </sheetViews>
  <sheetFormatPr baseColWidth="10" defaultRowHeight="16" x14ac:dyDescent="0.2"/>
  <cols>
    <col min="11" max="12" width="10.83203125" style="284"/>
  </cols>
  <sheetData>
    <row r="1" spans="1:13" x14ac:dyDescent="0.2">
      <c r="A1" s="36" t="s">
        <v>208</v>
      </c>
      <c r="B1" s="36"/>
      <c r="C1" s="36"/>
      <c r="D1" s="36"/>
      <c r="E1" s="36"/>
      <c r="F1" s="36"/>
      <c r="G1" s="36"/>
      <c r="H1" s="36"/>
      <c r="I1" s="36"/>
      <c r="J1" s="36"/>
      <c r="K1" s="280" t="s">
        <v>210</v>
      </c>
      <c r="L1" s="280" t="s">
        <v>211</v>
      </c>
    </row>
    <row r="2" spans="1:13" ht="17" customHeight="1" x14ac:dyDescent="0.2">
      <c r="A2" s="36" t="s">
        <v>117</v>
      </c>
      <c r="B2" s="277">
        <v>-76.559399999999997</v>
      </c>
      <c r="C2" s="277">
        <v>-60.838450000000002</v>
      </c>
      <c r="D2" s="277">
        <v>-64.207538</v>
      </c>
      <c r="E2" s="277">
        <v>-85.065475000000006</v>
      </c>
      <c r="F2" s="277">
        <v>-28.9084</v>
      </c>
      <c r="G2" s="277">
        <v>-73.851924999999994</v>
      </c>
      <c r="H2" s="277">
        <v>-76.274479999999997</v>
      </c>
      <c r="I2" s="277">
        <v>-107.98338</v>
      </c>
      <c r="J2" s="277">
        <v>-59.802067000000001</v>
      </c>
      <c r="K2" s="281">
        <f>AVERAGE(B2:J2)</f>
        <v>-70.387901666666664</v>
      </c>
      <c r="L2" s="281">
        <f>STDEV(B2:J2)</f>
        <v>21.434748891010674</v>
      </c>
      <c r="M2" s="276"/>
    </row>
    <row r="3" spans="1:13" x14ac:dyDescent="0.2">
      <c r="A3" s="36" t="s">
        <v>8</v>
      </c>
      <c r="B3" s="277">
        <v>-134.49512999999999</v>
      </c>
      <c r="C3" s="277">
        <v>-109.21326999999999</v>
      </c>
      <c r="D3" s="277">
        <v>-104.3369</v>
      </c>
      <c r="E3" s="277">
        <v>-132.4315</v>
      </c>
      <c r="F3" s="277">
        <v>-77.741366999999997</v>
      </c>
      <c r="G3" s="277">
        <v>-96.356932999999998</v>
      </c>
      <c r="H3" s="277">
        <v>-109.77788</v>
      </c>
      <c r="I3" s="277">
        <v>-130.20308</v>
      </c>
      <c r="J3" s="277">
        <v>-83.858900000000006</v>
      </c>
      <c r="K3" s="281">
        <f>AVERAGE(B3:J3)</f>
        <v>-108.71277333333335</v>
      </c>
      <c r="L3" s="281">
        <f>STDEV(B3:J3)</f>
        <v>20.734283889953108</v>
      </c>
      <c r="M3" s="276"/>
    </row>
    <row r="6" spans="1:13" x14ac:dyDescent="0.2">
      <c r="A6" s="36" t="s">
        <v>209</v>
      </c>
      <c r="B6" s="36"/>
      <c r="C6" s="36"/>
      <c r="D6" s="36"/>
      <c r="E6" s="36"/>
      <c r="F6" s="36"/>
      <c r="G6" s="36"/>
      <c r="H6" s="36"/>
      <c r="I6" s="36"/>
      <c r="J6" s="36"/>
      <c r="K6" s="280" t="s">
        <v>210</v>
      </c>
      <c r="L6" s="280" t="s">
        <v>211</v>
      </c>
    </row>
    <row r="7" spans="1:13" x14ac:dyDescent="0.2">
      <c r="A7" s="36" t="s">
        <v>117</v>
      </c>
      <c r="B7" s="277">
        <v>-67.219149999999999</v>
      </c>
      <c r="C7" s="277">
        <v>-179.52816999999999</v>
      </c>
      <c r="D7" s="277">
        <v>-31.358779999999999</v>
      </c>
      <c r="E7" s="36"/>
      <c r="F7" s="36"/>
      <c r="G7" s="36"/>
      <c r="H7" s="36"/>
      <c r="I7" s="36"/>
      <c r="J7" s="36"/>
      <c r="K7" s="281">
        <f>AVERAGE(B7:J7)</f>
        <v>-92.702033333333347</v>
      </c>
      <c r="L7" s="281">
        <f>STDEV(B7:J7)</f>
        <v>77.30184370684978</v>
      </c>
    </row>
    <row r="8" spans="1:13" x14ac:dyDescent="0.2">
      <c r="A8" s="36" t="s">
        <v>8</v>
      </c>
      <c r="B8" s="277">
        <v>-58.726300000000002</v>
      </c>
      <c r="C8" s="277">
        <v>-106.66457</v>
      </c>
      <c r="D8" s="277">
        <v>-112.98428</v>
      </c>
      <c r="E8" s="36"/>
      <c r="F8" s="36"/>
      <c r="G8" s="36"/>
      <c r="H8" s="36"/>
      <c r="I8" s="36"/>
      <c r="J8" s="36"/>
      <c r="K8" s="281">
        <f>AVERAGE(B8:J8)</f>
        <v>-92.791716666666673</v>
      </c>
      <c r="L8" s="281">
        <f>STDEV(B8:J8)</f>
        <v>29.670256876647198</v>
      </c>
    </row>
    <row r="9" spans="1:13" s="83" customFormat="1" x14ac:dyDescent="0.2">
      <c r="A9" s="32"/>
      <c r="B9" s="279"/>
      <c r="C9" s="279"/>
      <c r="D9" s="279"/>
      <c r="E9" s="32"/>
      <c r="F9" s="32"/>
      <c r="G9" s="32"/>
      <c r="H9" s="32"/>
      <c r="I9" s="32"/>
      <c r="J9" s="32"/>
      <c r="K9" s="282"/>
      <c r="L9" s="282"/>
    </row>
    <row r="10" spans="1:13" s="83" customFormat="1" x14ac:dyDescent="0.2">
      <c r="A10" s="32"/>
      <c r="B10" s="279"/>
      <c r="C10" s="279"/>
      <c r="D10" s="279"/>
      <c r="E10" s="32"/>
      <c r="F10" s="32"/>
      <c r="G10" s="32"/>
      <c r="H10" s="32"/>
      <c r="I10" s="32"/>
      <c r="J10" s="32"/>
      <c r="K10" s="282"/>
      <c r="L10" s="282"/>
    </row>
    <row r="12" spans="1:13" x14ac:dyDescent="0.2">
      <c r="A12" s="36" t="s">
        <v>212</v>
      </c>
      <c r="B12" s="36"/>
      <c r="C12" s="36"/>
      <c r="D12" s="36"/>
      <c r="E12" s="36"/>
      <c r="F12" s="36"/>
      <c r="G12" s="36"/>
      <c r="H12" s="36"/>
      <c r="I12" s="36"/>
      <c r="J12" s="36"/>
      <c r="K12" s="280" t="s">
        <v>210</v>
      </c>
      <c r="L12" s="280" t="s">
        <v>211</v>
      </c>
    </row>
    <row r="13" spans="1:13" x14ac:dyDescent="0.2">
      <c r="A13" s="278" t="s">
        <v>9</v>
      </c>
      <c r="B13" s="277">
        <v>0.41599999999999998</v>
      </c>
      <c r="C13" s="277">
        <v>0.109333</v>
      </c>
      <c r="D13" s="277">
        <v>0.89200000000000002</v>
      </c>
      <c r="E13" s="277">
        <v>0.52375000000000005</v>
      </c>
      <c r="F13" s="277">
        <v>0.88777777999999996</v>
      </c>
      <c r="G13" s="277">
        <v>0.50166699999999997</v>
      </c>
      <c r="H13" s="277">
        <v>0.60466699999999995</v>
      </c>
      <c r="I13" s="277">
        <v>0.56833299999999998</v>
      </c>
      <c r="J13" s="277">
        <v>0.34</v>
      </c>
      <c r="K13" s="281">
        <f>AVERAGE(B13:J13)</f>
        <v>0.53816975333333328</v>
      </c>
      <c r="L13" s="281">
        <f>STDEV(B13:J13)</f>
        <v>0.24809054851303317</v>
      </c>
    </row>
    <row r="14" spans="1:13" x14ac:dyDescent="0.2">
      <c r="A14" s="278" t="s">
        <v>8</v>
      </c>
      <c r="B14" s="277">
        <v>0.71466700000000005</v>
      </c>
      <c r="C14" s="277">
        <v>1.925556</v>
      </c>
      <c r="D14" s="277">
        <v>1.604444</v>
      </c>
      <c r="E14" s="277">
        <v>3.1833330000000002</v>
      </c>
      <c r="F14" s="277">
        <v>1.18777778</v>
      </c>
      <c r="G14" s="277">
        <v>0.88</v>
      </c>
      <c r="H14" s="277">
        <v>0.55166700000000002</v>
      </c>
      <c r="I14" s="277">
        <v>1.493333</v>
      </c>
      <c r="J14" s="277">
        <v>0.401667</v>
      </c>
      <c r="K14" s="281">
        <f>AVERAGE(B14:J14)</f>
        <v>1.3269383088888889</v>
      </c>
      <c r="L14" s="281">
        <f>STDEV(B14:J14)</f>
        <v>0.86316345852093623</v>
      </c>
    </row>
    <row r="16" spans="1:13" s="27" customFormat="1" x14ac:dyDescent="0.2">
      <c r="A16" s="36" t="s">
        <v>212</v>
      </c>
      <c r="B16" s="36"/>
      <c r="C16" s="36"/>
      <c r="D16" s="36"/>
      <c r="E16" s="36"/>
      <c r="F16" s="36"/>
      <c r="G16" s="36"/>
      <c r="H16" s="36"/>
      <c r="I16" s="36"/>
      <c r="J16" s="36"/>
      <c r="K16" s="280" t="s">
        <v>210</v>
      </c>
      <c r="L16" s="280" t="s">
        <v>211</v>
      </c>
    </row>
    <row r="17" spans="1:12" s="27" customFormat="1" x14ac:dyDescent="0.2">
      <c r="A17" s="278" t="s">
        <v>9</v>
      </c>
      <c r="B17" s="277">
        <v>0.47083332999999999</v>
      </c>
      <c r="C17" s="277">
        <v>0.73750000000000004</v>
      </c>
      <c r="D17" s="277">
        <v>8.5833329999999999E-2</v>
      </c>
      <c r="E17" s="36"/>
      <c r="F17" s="36"/>
      <c r="G17" s="36"/>
      <c r="H17" s="36"/>
      <c r="I17" s="36"/>
      <c r="J17" s="36"/>
      <c r="K17" s="281">
        <f>AVERAGE(B17:J17)</f>
        <v>0.43138888666666669</v>
      </c>
      <c r="L17" s="281">
        <f>STDEV(B17:J17)</f>
        <v>0.32761907801535245</v>
      </c>
    </row>
    <row r="18" spans="1:12" s="27" customFormat="1" x14ac:dyDescent="0.2">
      <c r="A18" s="278" t="s">
        <v>8</v>
      </c>
      <c r="B18" s="277">
        <v>0.53555556000000004</v>
      </c>
      <c r="C18" s="277">
        <v>0.69285713999999998</v>
      </c>
      <c r="D18" s="277">
        <v>6.4444440000000006E-2</v>
      </c>
      <c r="E18" s="36"/>
      <c r="F18" s="36"/>
      <c r="G18" s="36"/>
      <c r="H18" s="36"/>
      <c r="I18" s="36"/>
      <c r="J18" s="36"/>
      <c r="K18" s="281">
        <f>AVERAGE(B18:J18)</f>
        <v>0.43095237999999997</v>
      </c>
      <c r="L18" s="281">
        <f>STDEV(B18:J18)</f>
        <v>0.32700458609919653</v>
      </c>
    </row>
    <row r="19" spans="1:12" s="27" customFormat="1" x14ac:dyDescent="0.2">
      <c r="K19" s="283"/>
      <c r="L19" s="283"/>
    </row>
    <row r="20" spans="1:12" s="27" customFormat="1" x14ac:dyDescent="0.2">
      <c r="K20" s="283"/>
      <c r="L20" s="283"/>
    </row>
    <row r="21" spans="1:12" s="27" customFormat="1" x14ac:dyDescent="0.2">
      <c r="K21" s="283"/>
      <c r="L21" s="28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343B8-6832-3B46-A0EA-653F99F5B418}">
  <sheetPr codeName="Sheet1"/>
  <dimension ref="A1:AM168"/>
  <sheetViews>
    <sheetView topLeftCell="A63" zoomScale="81" zoomScaleNormal="81" workbookViewId="0">
      <selection activeCell="Z95" sqref="Z95:Z97"/>
    </sheetView>
  </sheetViews>
  <sheetFormatPr baseColWidth="10" defaultRowHeight="16" x14ac:dyDescent="0.2"/>
  <cols>
    <col min="4" max="4" width="13.33203125" customWidth="1"/>
    <col min="5" max="5" width="10.5" customWidth="1"/>
  </cols>
  <sheetData>
    <row r="1" spans="1:30" ht="34" x14ac:dyDescent="0.2">
      <c r="A1" s="17" t="s">
        <v>19</v>
      </c>
      <c r="B1" s="17" t="s">
        <v>20</v>
      </c>
      <c r="C1" s="18" t="s">
        <v>21</v>
      </c>
      <c r="D1" s="18" t="s">
        <v>22</v>
      </c>
      <c r="E1" s="18" t="s">
        <v>23</v>
      </c>
      <c r="F1" s="19" t="s">
        <v>24</v>
      </c>
      <c r="G1" s="18" t="s">
        <v>25</v>
      </c>
      <c r="H1" s="20" t="s">
        <v>26</v>
      </c>
      <c r="I1" s="18" t="s">
        <v>27</v>
      </c>
      <c r="J1" s="18" t="s">
        <v>28</v>
      </c>
      <c r="K1" s="18" t="s">
        <v>29</v>
      </c>
      <c r="L1" s="18" t="s">
        <v>30</v>
      </c>
      <c r="M1" s="18" t="s">
        <v>31</v>
      </c>
      <c r="N1" s="21" t="s">
        <v>32</v>
      </c>
      <c r="O1" s="18" t="s">
        <v>33</v>
      </c>
      <c r="P1" s="22" t="s">
        <v>34</v>
      </c>
      <c r="Q1" s="22" t="s">
        <v>35</v>
      </c>
      <c r="R1" s="22" t="s">
        <v>36</v>
      </c>
      <c r="S1" s="18" t="s">
        <v>37</v>
      </c>
      <c r="T1" s="5" t="s">
        <v>38</v>
      </c>
      <c r="U1" s="23" t="s">
        <v>39</v>
      </c>
      <c r="V1" s="24" t="s">
        <v>207</v>
      </c>
      <c r="W1" s="24" t="s">
        <v>41</v>
      </c>
      <c r="X1" s="25" t="s">
        <v>42</v>
      </c>
      <c r="Y1" s="25" t="s">
        <v>43</v>
      </c>
      <c r="Z1" s="25" t="s">
        <v>213</v>
      </c>
    </row>
    <row r="2" spans="1:30" s="27" customFormat="1" ht="17" thickBot="1" x14ac:dyDescent="0.25">
      <c r="A2" s="8">
        <v>207</v>
      </c>
      <c r="B2" s="7" t="s">
        <v>1</v>
      </c>
      <c r="C2" s="8" t="s">
        <v>2</v>
      </c>
      <c r="D2" s="8" t="s">
        <v>3</v>
      </c>
      <c r="E2" s="7"/>
      <c r="F2" s="8">
        <v>17</v>
      </c>
      <c r="G2" s="7">
        <v>4</v>
      </c>
      <c r="H2" s="7" t="s">
        <v>4</v>
      </c>
      <c r="I2" s="8" t="s">
        <v>9</v>
      </c>
      <c r="J2" s="7" t="s">
        <v>6</v>
      </c>
      <c r="K2" s="9">
        <v>-51.1</v>
      </c>
      <c r="L2" s="7"/>
      <c r="M2" s="7"/>
      <c r="N2" s="7">
        <v>7</v>
      </c>
      <c r="O2" s="7"/>
      <c r="P2" s="7">
        <v>-131.4316</v>
      </c>
      <c r="Q2" s="7">
        <v>151.6883</v>
      </c>
      <c r="R2" s="7">
        <v>47.286799999999999</v>
      </c>
      <c r="S2" s="7">
        <v>1</v>
      </c>
      <c r="T2" s="10" t="s">
        <v>7</v>
      </c>
      <c r="U2" s="7" t="s">
        <v>7</v>
      </c>
      <c r="V2" s="7" t="s">
        <v>7</v>
      </c>
      <c r="W2" s="7" t="s">
        <v>7</v>
      </c>
      <c r="X2" s="7"/>
      <c r="Y2" s="7" t="e">
        <f t="shared" ref="Y2:Y5" si="0">U2/300</f>
        <v>#VALUE!</v>
      </c>
      <c r="Z2" s="7"/>
      <c r="AA2" s="7"/>
      <c r="AB2" s="7"/>
      <c r="AC2" s="9">
        <v>1</v>
      </c>
      <c r="AD2" s="125"/>
    </row>
    <row r="3" spans="1:30" s="26" customFormat="1" x14ac:dyDescent="0.2">
      <c r="A3" s="11">
        <v>208</v>
      </c>
      <c r="B3" s="7" t="s">
        <v>1</v>
      </c>
      <c r="C3" s="8" t="s">
        <v>2</v>
      </c>
      <c r="D3" s="8" t="s">
        <v>3</v>
      </c>
      <c r="E3" s="7"/>
      <c r="F3" s="8">
        <v>17</v>
      </c>
      <c r="G3" s="7">
        <v>5</v>
      </c>
      <c r="H3" s="7" t="s">
        <v>4</v>
      </c>
      <c r="I3" s="8" t="s">
        <v>9</v>
      </c>
      <c r="J3" s="7" t="s">
        <v>6</v>
      </c>
      <c r="K3" s="9">
        <v>-63.4</v>
      </c>
      <c r="L3" s="7"/>
      <c r="M3" s="7"/>
      <c r="N3" s="7">
        <v>8</v>
      </c>
      <c r="O3" s="7">
        <v>10</v>
      </c>
      <c r="P3" s="7">
        <v>-77.198899999999995</v>
      </c>
      <c r="Q3" s="7">
        <v>245.16139999999999</v>
      </c>
      <c r="R3" s="7">
        <v>34.761899999999997</v>
      </c>
      <c r="S3" s="7">
        <v>1</v>
      </c>
      <c r="T3" s="10">
        <v>100</v>
      </c>
      <c r="U3" s="12" t="s">
        <v>7</v>
      </c>
      <c r="V3" s="10" t="s">
        <v>7</v>
      </c>
      <c r="W3" s="10" t="s">
        <v>7</v>
      </c>
      <c r="X3" s="7">
        <v>5</v>
      </c>
      <c r="Y3" s="7" t="e">
        <f t="shared" si="0"/>
        <v>#VALUE!</v>
      </c>
      <c r="Z3" s="7"/>
      <c r="AA3" s="7"/>
      <c r="AB3" s="7"/>
      <c r="AC3" s="9">
        <v>1</v>
      </c>
      <c r="AD3" s="132"/>
    </row>
    <row r="4" spans="1:30" s="27" customFormat="1" x14ac:dyDescent="0.2">
      <c r="A4" s="11">
        <v>220</v>
      </c>
      <c r="B4" s="7" t="s">
        <v>1</v>
      </c>
      <c r="C4" s="8" t="s">
        <v>2</v>
      </c>
      <c r="D4" s="8" t="s">
        <v>14</v>
      </c>
      <c r="E4" s="7"/>
      <c r="F4" s="8">
        <v>18</v>
      </c>
      <c r="G4" s="7">
        <v>7</v>
      </c>
      <c r="H4" s="7" t="s">
        <v>4</v>
      </c>
      <c r="I4" s="8" t="s">
        <v>9</v>
      </c>
      <c r="J4" s="7" t="s">
        <v>6</v>
      </c>
      <c r="K4" s="7">
        <v>-54.7</v>
      </c>
      <c r="L4" s="7"/>
      <c r="M4" s="7"/>
      <c r="N4" s="7">
        <v>1</v>
      </c>
      <c r="O4" s="7">
        <v>2</v>
      </c>
      <c r="P4" s="7">
        <v>-162.64769999999999</v>
      </c>
      <c r="Q4" s="7">
        <v>105.80889999999999</v>
      </c>
      <c r="R4" s="7">
        <v>54.767099999999999</v>
      </c>
      <c r="S4" s="7">
        <v>1</v>
      </c>
      <c r="T4" s="10">
        <v>75</v>
      </c>
      <c r="U4" s="12" t="s">
        <v>7</v>
      </c>
      <c r="V4" s="10" t="s">
        <v>7</v>
      </c>
      <c r="W4" s="10" t="s">
        <v>7</v>
      </c>
      <c r="X4" s="7">
        <v>6</v>
      </c>
      <c r="Y4" s="7" t="e">
        <f t="shared" si="0"/>
        <v>#VALUE!</v>
      </c>
      <c r="Z4" s="7"/>
      <c r="AA4" s="7"/>
      <c r="AB4" s="7"/>
      <c r="AC4" s="9">
        <v>1</v>
      </c>
      <c r="AD4" s="125"/>
    </row>
    <row r="5" spans="1:30" s="27" customFormat="1" ht="17" customHeight="1" x14ac:dyDescent="0.2">
      <c r="A5" s="11">
        <v>232</v>
      </c>
      <c r="B5" s="7" t="s">
        <v>1</v>
      </c>
      <c r="C5" s="8" t="s">
        <v>2</v>
      </c>
      <c r="D5" s="8" t="s">
        <v>191</v>
      </c>
      <c r="E5" s="7"/>
      <c r="F5" s="8">
        <v>22</v>
      </c>
      <c r="G5" s="7">
        <v>10</v>
      </c>
      <c r="H5" s="7" t="s">
        <v>4</v>
      </c>
      <c r="I5" s="8" t="s">
        <v>9</v>
      </c>
      <c r="J5" s="7" t="s">
        <v>192</v>
      </c>
      <c r="K5" s="7">
        <v>-54.1</v>
      </c>
      <c r="L5" s="7"/>
      <c r="M5" s="7"/>
      <c r="N5" s="7">
        <v>16</v>
      </c>
      <c r="O5" s="7">
        <v>17</v>
      </c>
      <c r="P5" s="7">
        <v>-164.3245</v>
      </c>
      <c r="Q5" s="7">
        <v>106.7782</v>
      </c>
      <c r="R5" s="7">
        <v>34.491100000000003</v>
      </c>
      <c r="S5" s="7">
        <v>1</v>
      </c>
      <c r="T5" s="10" t="s">
        <v>12</v>
      </c>
      <c r="U5" s="12" t="s">
        <v>7</v>
      </c>
      <c r="V5" s="10" t="s">
        <v>7</v>
      </c>
      <c r="W5" s="10" t="s">
        <v>7</v>
      </c>
      <c r="X5" s="7"/>
      <c r="Y5" s="7" t="e">
        <f t="shared" si="0"/>
        <v>#VALUE!</v>
      </c>
      <c r="Z5" s="7"/>
      <c r="AA5" s="7"/>
      <c r="AB5" s="7"/>
      <c r="AC5" s="7">
        <v>2</v>
      </c>
      <c r="AD5" s="125"/>
    </row>
    <row r="6" spans="1:30" s="27" customFormat="1" x14ac:dyDescent="0.2">
      <c r="A6" s="11">
        <v>204</v>
      </c>
      <c r="B6" s="7" t="s">
        <v>1</v>
      </c>
      <c r="C6" s="8" t="s">
        <v>2</v>
      </c>
      <c r="D6" s="8" t="s">
        <v>3</v>
      </c>
      <c r="E6" s="7"/>
      <c r="F6" s="8">
        <v>17</v>
      </c>
      <c r="G6" s="7">
        <v>1</v>
      </c>
      <c r="H6" s="7" t="s">
        <v>4</v>
      </c>
      <c r="I6" s="8" t="s">
        <v>5</v>
      </c>
      <c r="J6" s="7" t="s">
        <v>6</v>
      </c>
      <c r="K6" s="9">
        <v>-53.2</v>
      </c>
      <c r="L6" s="7"/>
      <c r="M6" s="7"/>
      <c r="N6" s="7">
        <v>1</v>
      </c>
      <c r="O6" s="7"/>
      <c r="P6" s="7">
        <v>-94.096000000000004</v>
      </c>
      <c r="Q6" s="7">
        <v>151.65110000000001</v>
      </c>
      <c r="R6" s="7">
        <v>38.318199999999997</v>
      </c>
      <c r="S6" s="7">
        <v>1</v>
      </c>
      <c r="T6" s="10" t="s">
        <v>7</v>
      </c>
      <c r="U6" s="12">
        <v>136</v>
      </c>
      <c r="V6" s="10">
        <v>166</v>
      </c>
      <c r="W6" s="10">
        <f>((V6-U6)/U6)*100</f>
        <v>22.058823529411764</v>
      </c>
      <c r="X6" s="7"/>
      <c r="Y6" s="7">
        <f t="shared" ref="Y6:Z21" si="1">U6/300</f>
        <v>0.45333333333333331</v>
      </c>
      <c r="Z6" s="7">
        <f t="shared" si="1"/>
        <v>0.55333333333333334</v>
      </c>
      <c r="AA6" s="7"/>
      <c r="AB6" s="7"/>
      <c r="AC6" s="7">
        <v>1</v>
      </c>
      <c r="AD6" s="125"/>
    </row>
    <row r="7" spans="1:30" s="27" customFormat="1" x14ac:dyDescent="0.2">
      <c r="A7" s="11">
        <v>209</v>
      </c>
      <c r="B7" s="7" t="s">
        <v>1</v>
      </c>
      <c r="C7" s="8" t="s">
        <v>2</v>
      </c>
      <c r="D7" s="8" t="s">
        <v>3</v>
      </c>
      <c r="E7" s="7"/>
      <c r="F7" s="8">
        <v>17</v>
      </c>
      <c r="G7" s="7">
        <v>6</v>
      </c>
      <c r="H7" s="7" t="s">
        <v>4</v>
      </c>
      <c r="I7" s="8" t="s">
        <v>5</v>
      </c>
      <c r="J7" s="7" t="s">
        <v>6</v>
      </c>
      <c r="K7" s="9">
        <v>-45.7</v>
      </c>
      <c r="L7" s="7"/>
      <c r="M7" s="7"/>
      <c r="N7" s="7">
        <v>13</v>
      </c>
      <c r="O7" s="7">
        <v>14</v>
      </c>
      <c r="P7" s="7">
        <v>-215.90190000000001</v>
      </c>
      <c r="Q7" s="7">
        <v>89.538700000000006</v>
      </c>
      <c r="R7" s="7">
        <v>22.3354</v>
      </c>
      <c r="S7" s="7">
        <v>1</v>
      </c>
      <c r="T7" s="10">
        <v>50</v>
      </c>
      <c r="U7" s="12">
        <v>17</v>
      </c>
      <c r="V7" s="10">
        <v>26</v>
      </c>
      <c r="W7" s="10">
        <f>((V7-U7)/U7)*100</f>
        <v>52.941176470588239</v>
      </c>
      <c r="X7" s="7"/>
      <c r="Y7" s="7">
        <f t="shared" si="1"/>
        <v>5.6666666666666664E-2</v>
      </c>
      <c r="Z7" s="7">
        <f t="shared" si="1"/>
        <v>8.666666666666667E-2</v>
      </c>
      <c r="AA7" s="7"/>
      <c r="AB7" s="7"/>
      <c r="AC7" s="9">
        <v>1</v>
      </c>
      <c r="AD7" s="125"/>
    </row>
    <row r="8" spans="1:30" s="27" customFormat="1" x14ac:dyDescent="0.2">
      <c r="A8" s="11">
        <v>221</v>
      </c>
      <c r="B8" s="7" t="s">
        <v>1</v>
      </c>
      <c r="C8" s="8" t="s">
        <v>2</v>
      </c>
      <c r="D8" s="8" t="s">
        <v>14</v>
      </c>
      <c r="E8" s="7"/>
      <c r="F8" s="8">
        <v>18</v>
      </c>
      <c r="G8" s="7">
        <v>8</v>
      </c>
      <c r="H8" s="7" t="s">
        <v>4</v>
      </c>
      <c r="I8" s="8" t="s">
        <v>5</v>
      </c>
      <c r="J8" s="7" t="s">
        <v>6</v>
      </c>
      <c r="K8" s="7">
        <v>-51.1</v>
      </c>
      <c r="L8" s="7"/>
      <c r="M8" s="7"/>
      <c r="N8" s="7">
        <v>4</v>
      </c>
      <c r="O8" s="7">
        <v>6</v>
      </c>
      <c r="P8" s="7">
        <v>-97.257999999999996</v>
      </c>
      <c r="Q8" s="7">
        <v>413.78660000000002</v>
      </c>
      <c r="R8" s="7">
        <v>37.121499999999997</v>
      </c>
      <c r="S8" s="7">
        <v>1</v>
      </c>
      <c r="T8" s="10">
        <v>75</v>
      </c>
      <c r="U8" s="12">
        <v>130</v>
      </c>
      <c r="V8" s="10">
        <v>236</v>
      </c>
      <c r="W8" s="10">
        <f>((V8-U8)/U8)*100</f>
        <v>81.538461538461533</v>
      </c>
      <c r="X8" s="7">
        <v>14</v>
      </c>
      <c r="Y8" s="7">
        <f t="shared" si="1"/>
        <v>0.43333333333333335</v>
      </c>
      <c r="Z8" s="7">
        <f t="shared" si="1"/>
        <v>0.78666666666666663</v>
      </c>
      <c r="AA8" s="7"/>
      <c r="AB8" s="7"/>
      <c r="AC8" s="9">
        <v>1</v>
      </c>
      <c r="AD8" s="125"/>
    </row>
    <row r="9" spans="1:30" s="27" customFormat="1" ht="17" thickBot="1" x14ac:dyDescent="0.25">
      <c r="A9" s="11">
        <v>231</v>
      </c>
      <c r="B9" s="7" t="s">
        <v>1</v>
      </c>
      <c r="C9" s="8" t="s">
        <v>2</v>
      </c>
      <c r="D9" s="8" t="s">
        <v>17</v>
      </c>
      <c r="E9" s="7"/>
      <c r="F9" s="8">
        <v>21</v>
      </c>
      <c r="G9" s="7">
        <v>9</v>
      </c>
      <c r="H9" s="7" t="s">
        <v>4</v>
      </c>
      <c r="I9" s="8" t="s">
        <v>5</v>
      </c>
      <c r="J9" s="7" t="s">
        <v>6</v>
      </c>
      <c r="K9" s="7">
        <v>-59.6</v>
      </c>
      <c r="L9" s="7"/>
      <c r="M9" s="7"/>
      <c r="N9" s="7">
        <v>11</v>
      </c>
      <c r="O9" s="7">
        <v>15</v>
      </c>
      <c r="P9" s="7">
        <v>-52.646999999999998</v>
      </c>
      <c r="Q9" s="7">
        <v>303.27719999999999</v>
      </c>
      <c r="R9" s="7">
        <v>67.158299999999997</v>
      </c>
      <c r="S9" s="7">
        <v>1</v>
      </c>
      <c r="T9" s="10">
        <v>75</v>
      </c>
      <c r="U9" s="12">
        <v>59</v>
      </c>
      <c r="V9" s="10">
        <v>80</v>
      </c>
      <c r="W9" s="10">
        <f>((V9-U9)/U9)*100</f>
        <v>35.593220338983052</v>
      </c>
      <c r="X9" s="7"/>
      <c r="Y9" s="7">
        <f t="shared" si="1"/>
        <v>0.19666666666666666</v>
      </c>
      <c r="Z9" s="7">
        <f t="shared" si="1"/>
        <v>0.26666666666666666</v>
      </c>
      <c r="AA9" s="7"/>
      <c r="AB9" s="7"/>
      <c r="AC9" s="7">
        <v>1</v>
      </c>
      <c r="AD9" s="125"/>
    </row>
    <row r="10" spans="1:30" s="161" customFormat="1" x14ac:dyDescent="0.2">
      <c r="A10" s="175">
        <v>205</v>
      </c>
      <c r="B10" s="151" t="s">
        <v>1</v>
      </c>
      <c r="C10" s="153" t="s">
        <v>2</v>
      </c>
      <c r="D10" s="153" t="s">
        <v>3</v>
      </c>
      <c r="E10" s="151"/>
      <c r="F10" s="153">
        <v>17</v>
      </c>
      <c r="G10" s="151">
        <v>2</v>
      </c>
      <c r="H10" s="206" t="s">
        <v>4</v>
      </c>
      <c r="I10" s="153" t="s">
        <v>8</v>
      </c>
      <c r="J10" s="151" t="s">
        <v>6</v>
      </c>
      <c r="K10" s="157">
        <v>-43.2</v>
      </c>
      <c r="L10" s="151"/>
      <c r="M10" s="151"/>
      <c r="N10" s="151">
        <v>2</v>
      </c>
      <c r="O10" s="151"/>
      <c r="P10" s="151">
        <v>-240.47380000000001</v>
      </c>
      <c r="Q10" s="151">
        <v>293.62200000000001</v>
      </c>
      <c r="R10" s="151">
        <v>35.730899999999998</v>
      </c>
      <c r="S10" s="151">
        <v>1</v>
      </c>
      <c r="T10" s="155" t="s">
        <v>7</v>
      </c>
      <c r="U10" s="156" t="s">
        <v>7</v>
      </c>
      <c r="V10" s="155" t="s">
        <v>7</v>
      </c>
      <c r="W10" s="155" t="s">
        <v>7</v>
      </c>
      <c r="X10" s="151"/>
      <c r="Y10" s="7" t="e">
        <f t="shared" si="1"/>
        <v>#VALUE!</v>
      </c>
      <c r="Z10" s="151"/>
      <c r="AA10" s="151"/>
      <c r="AB10" s="151"/>
      <c r="AC10" s="157">
        <v>1</v>
      </c>
      <c r="AD10" s="197"/>
    </row>
    <row r="11" spans="1:30" s="174" customFormat="1" x14ac:dyDescent="0.2">
      <c r="A11" s="178">
        <v>222</v>
      </c>
      <c r="B11" s="166" t="s">
        <v>1</v>
      </c>
      <c r="C11" s="149" t="s">
        <v>2</v>
      </c>
      <c r="D11" s="149" t="s">
        <v>15</v>
      </c>
      <c r="E11" s="166"/>
      <c r="F11" s="149">
        <v>18</v>
      </c>
      <c r="G11" s="166">
        <v>1</v>
      </c>
      <c r="H11" s="166" t="s">
        <v>16</v>
      </c>
      <c r="I11" s="149" t="s">
        <v>9</v>
      </c>
      <c r="J11" s="166" t="s">
        <v>6</v>
      </c>
      <c r="K11" s="166">
        <v>-53.8</v>
      </c>
      <c r="L11" s="166"/>
      <c r="M11" s="166"/>
      <c r="N11" s="166">
        <v>1</v>
      </c>
      <c r="O11" s="166"/>
      <c r="P11" s="166">
        <v>-150.95230000000001</v>
      </c>
      <c r="Q11" s="166">
        <v>110.76739999999999</v>
      </c>
      <c r="R11" s="166">
        <v>40.760899999999999</v>
      </c>
      <c r="S11" s="166">
        <v>1</v>
      </c>
      <c r="T11" s="169" t="s">
        <v>7</v>
      </c>
      <c r="U11" s="170" t="s">
        <v>7</v>
      </c>
      <c r="V11" s="169" t="s">
        <v>7</v>
      </c>
      <c r="W11" s="169" t="s">
        <v>7</v>
      </c>
      <c r="X11" s="166"/>
      <c r="Y11" s="7" t="e">
        <f t="shared" si="1"/>
        <v>#VALUE!</v>
      </c>
      <c r="Z11" s="166"/>
      <c r="AA11" s="166"/>
      <c r="AB11" s="166"/>
      <c r="AC11" s="171">
        <v>1</v>
      </c>
      <c r="AD11" s="199"/>
    </row>
    <row r="12" spans="1:30" s="27" customFormat="1" x14ac:dyDescent="0.2">
      <c r="A12" s="11">
        <v>223</v>
      </c>
      <c r="B12" s="7" t="s">
        <v>1</v>
      </c>
      <c r="C12" s="8" t="s">
        <v>2</v>
      </c>
      <c r="D12" s="8" t="s">
        <v>15</v>
      </c>
      <c r="E12" s="7"/>
      <c r="F12" s="8">
        <v>18</v>
      </c>
      <c r="G12" s="7">
        <v>2</v>
      </c>
      <c r="H12" s="7" t="s">
        <v>16</v>
      </c>
      <c r="I12" s="8" t="s">
        <v>9</v>
      </c>
      <c r="J12" s="7" t="s">
        <v>6</v>
      </c>
      <c r="K12" s="7">
        <v>-50.9</v>
      </c>
      <c r="L12" s="7"/>
      <c r="M12" s="7"/>
      <c r="N12" s="7">
        <v>2</v>
      </c>
      <c r="O12" s="7">
        <v>3</v>
      </c>
      <c r="P12" s="7">
        <v>-174.31039999999999</v>
      </c>
      <c r="Q12" s="7">
        <v>131.495</v>
      </c>
      <c r="R12" s="7">
        <v>42.8765</v>
      </c>
      <c r="S12" s="7">
        <v>1</v>
      </c>
      <c r="T12" s="10">
        <v>25</v>
      </c>
      <c r="U12" s="12" t="s">
        <v>7</v>
      </c>
      <c r="V12" s="10" t="s">
        <v>7</v>
      </c>
      <c r="W12" s="10" t="s">
        <v>7</v>
      </c>
      <c r="X12" s="7">
        <v>6</v>
      </c>
      <c r="Y12" s="7" t="e">
        <f t="shared" si="1"/>
        <v>#VALUE!</v>
      </c>
      <c r="Z12" s="7"/>
      <c r="AA12" s="7"/>
      <c r="AB12" s="7"/>
      <c r="AC12" s="9">
        <v>1</v>
      </c>
      <c r="AD12" s="125"/>
    </row>
    <row r="13" spans="1:30" s="27" customFormat="1" x14ac:dyDescent="0.2">
      <c r="A13" s="11">
        <v>224</v>
      </c>
      <c r="B13" s="7" t="s">
        <v>1</v>
      </c>
      <c r="C13" s="8" t="s">
        <v>2</v>
      </c>
      <c r="D13" s="8" t="s">
        <v>15</v>
      </c>
      <c r="E13" s="7"/>
      <c r="F13" s="8">
        <v>18</v>
      </c>
      <c r="G13" s="7">
        <v>3</v>
      </c>
      <c r="H13" s="7" t="s">
        <v>16</v>
      </c>
      <c r="I13" s="8" t="s">
        <v>9</v>
      </c>
      <c r="J13" s="7" t="s">
        <v>6</v>
      </c>
      <c r="K13" s="7">
        <v>-59.9</v>
      </c>
      <c r="L13" s="7"/>
      <c r="M13" s="7"/>
      <c r="N13" s="7">
        <v>4</v>
      </c>
      <c r="O13" s="7">
        <v>5</v>
      </c>
      <c r="P13" s="7">
        <v>-86.188000000000002</v>
      </c>
      <c r="Q13" s="7">
        <v>156.4254</v>
      </c>
      <c r="R13" s="7">
        <v>42.408900000000003</v>
      </c>
      <c r="S13" s="7">
        <v>1</v>
      </c>
      <c r="T13" s="10">
        <v>50</v>
      </c>
      <c r="U13" s="12" t="s">
        <v>7</v>
      </c>
      <c r="V13" s="10" t="s">
        <v>7</v>
      </c>
      <c r="W13" s="10" t="s">
        <v>7</v>
      </c>
      <c r="X13" s="7">
        <v>4</v>
      </c>
      <c r="Y13" s="7" t="e">
        <f t="shared" si="1"/>
        <v>#VALUE!</v>
      </c>
      <c r="Z13" s="7"/>
      <c r="AA13" s="7"/>
      <c r="AB13" s="7"/>
      <c r="AC13" s="9">
        <v>1</v>
      </c>
      <c r="AD13" s="125"/>
    </row>
    <row r="14" spans="1:30" s="27" customFormat="1" x14ac:dyDescent="0.2">
      <c r="A14" s="11">
        <v>225</v>
      </c>
      <c r="B14" s="7" t="s">
        <v>1</v>
      </c>
      <c r="C14" s="8" t="s">
        <v>2</v>
      </c>
      <c r="D14" s="8" t="s">
        <v>15</v>
      </c>
      <c r="E14" s="7"/>
      <c r="F14" s="8">
        <v>18</v>
      </c>
      <c r="G14" s="7">
        <v>4</v>
      </c>
      <c r="H14" s="7" t="s">
        <v>16</v>
      </c>
      <c r="I14" s="7" t="s">
        <v>9</v>
      </c>
      <c r="J14" s="7" t="s">
        <v>6</v>
      </c>
      <c r="K14" s="7">
        <v>-59.8</v>
      </c>
      <c r="L14" s="7"/>
      <c r="M14" s="7"/>
      <c r="N14" s="7">
        <v>6</v>
      </c>
      <c r="O14" s="7">
        <v>7</v>
      </c>
      <c r="P14" s="7">
        <v>-151.0513</v>
      </c>
      <c r="Q14" s="7">
        <v>142.93520000000001</v>
      </c>
      <c r="R14" s="7">
        <v>29.358599999999999</v>
      </c>
      <c r="S14" s="7">
        <v>1</v>
      </c>
      <c r="T14" s="10">
        <v>75</v>
      </c>
      <c r="U14" s="12" t="s">
        <v>7</v>
      </c>
      <c r="V14" s="10" t="s">
        <v>7</v>
      </c>
      <c r="W14" s="10" t="s">
        <v>7</v>
      </c>
      <c r="X14" s="7"/>
      <c r="Y14" s="7" t="e">
        <f t="shared" si="1"/>
        <v>#VALUE!</v>
      </c>
      <c r="Z14" s="7"/>
      <c r="AA14" s="7"/>
      <c r="AB14" s="7"/>
      <c r="AC14" s="9">
        <v>1</v>
      </c>
      <c r="AD14" s="125"/>
    </row>
    <row r="15" spans="1:30" s="27" customFormat="1" x14ac:dyDescent="0.2">
      <c r="A15" s="11">
        <v>229</v>
      </c>
      <c r="B15" s="7" t="s">
        <v>1</v>
      </c>
      <c r="C15" s="8" t="s">
        <v>2</v>
      </c>
      <c r="D15" s="8" t="s">
        <v>17</v>
      </c>
      <c r="E15" s="7"/>
      <c r="F15" s="8">
        <v>21</v>
      </c>
      <c r="G15" s="7">
        <v>6</v>
      </c>
      <c r="H15" s="7" t="s">
        <v>16</v>
      </c>
      <c r="I15" s="8" t="s">
        <v>9</v>
      </c>
      <c r="J15" s="7" t="s">
        <v>6</v>
      </c>
      <c r="K15" s="7">
        <v>-59.7</v>
      </c>
      <c r="L15" s="7"/>
      <c r="M15" s="7"/>
      <c r="N15" s="7">
        <v>5</v>
      </c>
      <c r="O15" s="7">
        <v>7</v>
      </c>
      <c r="P15" s="7">
        <v>-43.759500000000003</v>
      </c>
      <c r="Q15" s="7">
        <v>372.62900000000002</v>
      </c>
      <c r="R15" s="7">
        <v>43.044800000000002</v>
      </c>
      <c r="S15" s="7">
        <v>1</v>
      </c>
      <c r="T15" s="10">
        <v>25</v>
      </c>
      <c r="U15" s="12" t="s">
        <v>7</v>
      </c>
      <c r="V15" s="10" t="s">
        <v>7</v>
      </c>
      <c r="W15" s="10" t="s">
        <v>7</v>
      </c>
      <c r="X15" s="7"/>
      <c r="Y15" s="7" t="e">
        <f t="shared" si="1"/>
        <v>#VALUE!</v>
      </c>
      <c r="Z15" s="7"/>
      <c r="AA15" s="7"/>
      <c r="AB15" s="7"/>
      <c r="AC15" s="9">
        <v>1</v>
      </c>
      <c r="AD15" s="125"/>
    </row>
    <row r="16" spans="1:30" s="27" customFormat="1" x14ac:dyDescent="0.2">
      <c r="A16" s="11">
        <v>226</v>
      </c>
      <c r="B16" s="7" t="s">
        <v>1</v>
      </c>
      <c r="C16" s="8" t="s">
        <v>2</v>
      </c>
      <c r="D16" s="8" t="s">
        <v>15</v>
      </c>
      <c r="E16" s="7"/>
      <c r="F16" s="8">
        <v>18</v>
      </c>
      <c r="G16" s="7">
        <v>5</v>
      </c>
      <c r="H16" s="7" t="s">
        <v>16</v>
      </c>
      <c r="I16" s="8" t="s">
        <v>5</v>
      </c>
      <c r="J16" s="7" t="s">
        <v>6</v>
      </c>
      <c r="K16" s="7">
        <v>-52.2</v>
      </c>
      <c r="L16" s="7"/>
      <c r="M16" s="7"/>
      <c r="N16" s="7">
        <v>8</v>
      </c>
      <c r="O16" s="7">
        <v>9</v>
      </c>
      <c r="P16" s="7">
        <v>-112.7208</v>
      </c>
      <c r="Q16" s="7">
        <v>220.45070000000001</v>
      </c>
      <c r="R16" s="7">
        <v>47.554699999999997</v>
      </c>
      <c r="S16" s="7">
        <v>1</v>
      </c>
      <c r="T16" s="10">
        <v>25</v>
      </c>
      <c r="U16" s="12">
        <v>70</v>
      </c>
      <c r="V16" s="10">
        <v>465</v>
      </c>
      <c r="W16" s="10">
        <f>((V16-U16)/U16)*100</f>
        <v>564.28571428571433</v>
      </c>
      <c r="X16" s="7">
        <v>36</v>
      </c>
      <c r="Y16" s="7">
        <f t="shared" si="1"/>
        <v>0.23333333333333334</v>
      </c>
      <c r="Z16" s="151">
        <f>V16/300</f>
        <v>1.55</v>
      </c>
      <c r="AA16" s="7"/>
      <c r="AB16" s="7"/>
      <c r="AC16" s="9">
        <v>1</v>
      </c>
      <c r="AD16" s="125"/>
    </row>
    <row r="17" spans="1:30" s="161" customFormat="1" x14ac:dyDescent="0.2">
      <c r="A17" s="175">
        <v>230</v>
      </c>
      <c r="B17" s="151" t="s">
        <v>1</v>
      </c>
      <c r="C17" s="153" t="s">
        <v>2</v>
      </c>
      <c r="D17" s="153" t="s">
        <v>17</v>
      </c>
      <c r="E17" s="151"/>
      <c r="F17" s="153">
        <v>21</v>
      </c>
      <c r="G17" s="151">
        <v>7</v>
      </c>
      <c r="H17" s="151" t="s">
        <v>16</v>
      </c>
      <c r="I17" s="153" t="s">
        <v>5</v>
      </c>
      <c r="J17" s="151" t="s">
        <v>6</v>
      </c>
      <c r="K17" s="151">
        <v>-46.7</v>
      </c>
      <c r="L17" s="151"/>
      <c r="M17" s="151"/>
      <c r="N17" s="151">
        <v>8</v>
      </c>
      <c r="O17" s="151">
        <v>10</v>
      </c>
      <c r="P17" s="151">
        <v>-152.1669</v>
      </c>
      <c r="Q17" s="151">
        <v>190.84950000000001</v>
      </c>
      <c r="R17" s="151">
        <v>29.997199999999999</v>
      </c>
      <c r="S17" s="151">
        <v>1</v>
      </c>
      <c r="T17" s="155">
        <v>25</v>
      </c>
      <c r="U17" s="156">
        <v>270</v>
      </c>
      <c r="V17" s="155">
        <v>1181</v>
      </c>
      <c r="W17" s="155">
        <f>((V17-U17)/U17)*100</f>
        <v>337.40740740740745</v>
      </c>
      <c r="X17" s="151"/>
      <c r="Y17" s="7">
        <f t="shared" si="1"/>
        <v>0.9</v>
      </c>
      <c r="Z17" s="151">
        <f>V17/300</f>
        <v>3.9366666666666665</v>
      </c>
      <c r="AA17" s="151"/>
      <c r="AB17" s="151"/>
      <c r="AC17" s="157">
        <v>1</v>
      </c>
      <c r="AD17" s="197"/>
    </row>
    <row r="18" spans="1:30" s="174" customFormat="1" x14ac:dyDescent="0.2">
      <c r="A18" s="178">
        <v>227</v>
      </c>
      <c r="B18" s="166" t="s">
        <v>1</v>
      </c>
      <c r="C18" s="149" t="s">
        <v>2</v>
      </c>
      <c r="D18" s="149" t="s">
        <v>17</v>
      </c>
      <c r="E18" s="166"/>
      <c r="F18" s="149">
        <v>21</v>
      </c>
      <c r="G18" s="166">
        <v>1</v>
      </c>
      <c r="H18" s="166" t="s">
        <v>18</v>
      </c>
      <c r="I18" s="149" t="s">
        <v>9</v>
      </c>
      <c r="J18" s="166" t="s">
        <v>6</v>
      </c>
      <c r="K18" s="166">
        <v>-52.5</v>
      </c>
      <c r="L18" s="166"/>
      <c r="M18" s="166"/>
      <c r="N18" s="166">
        <v>1</v>
      </c>
      <c r="O18" s="166">
        <v>2</v>
      </c>
      <c r="P18" s="166">
        <v>-150.95230000000001</v>
      </c>
      <c r="Q18" s="166">
        <v>110.76739999999999</v>
      </c>
      <c r="R18" s="166">
        <v>40.760899999999999</v>
      </c>
      <c r="S18" s="166">
        <v>1</v>
      </c>
      <c r="T18" s="169">
        <v>225</v>
      </c>
      <c r="U18" s="170" t="s">
        <v>7</v>
      </c>
      <c r="V18" s="169" t="s">
        <v>7</v>
      </c>
      <c r="W18" s="169" t="s">
        <v>7</v>
      </c>
      <c r="X18" s="166">
        <v>5</v>
      </c>
      <c r="Y18" s="7" t="e">
        <f t="shared" si="1"/>
        <v>#VALUE!</v>
      </c>
      <c r="Z18" s="166"/>
      <c r="AA18" s="166"/>
      <c r="AB18" s="166"/>
      <c r="AC18" s="171">
        <v>1</v>
      </c>
      <c r="AD18" s="199"/>
    </row>
    <row r="19" spans="1:30" s="161" customFormat="1" x14ac:dyDescent="0.2">
      <c r="A19" s="175">
        <v>228</v>
      </c>
      <c r="B19" s="151" t="s">
        <v>1</v>
      </c>
      <c r="C19" s="153" t="s">
        <v>2</v>
      </c>
      <c r="D19" s="153" t="s">
        <v>17</v>
      </c>
      <c r="E19" s="151"/>
      <c r="F19" s="153">
        <v>21</v>
      </c>
      <c r="G19" s="151">
        <v>2</v>
      </c>
      <c r="H19" s="151" t="s">
        <v>18</v>
      </c>
      <c r="I19" s="153" t="s">
        <v>5</v>
      </c>
      <c r="J19" s="151" t="s">
        <v>6</v>
      </c>
      <c r="K19" s="151">
        <v>-50.6</v>
      </c>
      <c r="L19" s="151"/>
      <c r="M19" s="151"/>
      <c r="N19" s="151">
        <v>3</v>
      </c>
      <c r="O19" s="151">
        <v>4</v>
      </c>
      <c r="P19" s="151">
        <v>-129.03569999999999</v>
      </c>
      <c r="Q19" s="151">
        <v>177.86420000000001</v>
      </c>
      <c r="R19" s="151">
        <v>25.4693</v>
      </c>
      <c r="S19" s="151">
        <v>1</v>
      </c>
      <c r="T19" s="155">
        <v>50</v>
      </c>
      <c r="U19" s="156">
        <v>59</v>
      </c>
      <c r="V19" s="155">
        <v>283</v>
      </c>
      <c r="W19" s="155">
        <f>((V19-U19)/U19)*100</f>
        <v>379.66101694915255</v>
      </c>
      <c r="X19" s="151">
        <v>2</v>
      </c>
      <c r="Y19" s="7">
        <f t="shared" si="1"/>
        <v>0.19666666666666666</v>
      </c>
      <c r="Z19" s="151">
        <f>V19/300</f>
        <v>0.94333333333333336</v>
      </c>
      <c r="AA19" s="151"/>
      <c r="AB19" s="151"/>
      <c r="AC19" s="157">
        <v>1</v>
      </c>
      <c r="AD19" s="197"/>
    </row>
    <row r="20" spans="1:30" s="27" customFormat="1" x14ac:dyDescent="0.2">
      <c r="A20" s="11">
        <v>210</v>
      </c>
      <c r="B20" s="7" t="s">
        <v>1</v>
      </c>
      <c r="C20" s="8" t="s">
        <v>2</v>
      </c>
      <c r="D20" s="8" t="s">
        <v>3</v>
      </c>
      <c r="E20" s="7"/>
      <c r="F20" s="8">
        <v>17</v>
      </c>
      <c r="G20" s="7">
        <v>1</v>
      </c>
      <c r="H20" s="7" t="s">
        <v>10</v>
      </c>
      <c r="I20" s="8" t="s">
        <v>9</v>
      </c>
      <c r="J20" s="7" t="s">
        <v>6</v>
      </c>
      <c r="K20" s="9">
        <v>-60</v>
      </c>
      <c r="L20" s="7"/>
      <c r="M20" s="7" t="s">
        <v>11</v>
      </c>
      <c r="N20" s="7">
        <v>16</v>
      </c>
      <c r="O20" s="7">
        <v>19</v>
      </c>
      <c r="P20" s="7">
        <v>-66.288600000000002</v>
      </c>
      <c r="Q20" s="7">
        <v>311.85500000000002</v>
      </c>
      <c r="R20" s="7">
        <v>43.930999999999997</v>
      </c>
      <c r="S20" s="7">
        <v>1</v>
      </c>
      <c r="T20" s="10">
        <v>125</v>
      </c>
      <c r="U20" s="12" t="s">
        <v>7</v>
      </c>
      <c r="V20" s="10" t="s">
        <v>7</v>
      </c>
      <c r="W20" s="10" t="s">
        <v>7</v>
      </c>
      <c r="X20" s="7">
        <v>14</v>
      </c>
      <c r="Y20" s="7" t="e">
        <f t="shared" si="1"/>
        <v>#VALUE!</v>
      </c>
      <c r="Z20" s="7"/>
      <c r="AA20" s="7"/>
      <c r="AB20" s="7"/>
      <c r="AC20" s="9">
        <v>1</v>
      </c>
      <c r="AD20" s="125"/>
    </row>
    <row r="21" spans="1:30" s="27" customFormat="1" x14ac:dyDescent="0.2">
      <c r="A21" s="11">
        <v>211</v>
      </c>
      <c r="B21" s="7" t="s">
        <v>1</v>
      </c>
      <c r="C21" s="8" t="s">
        <v>2</v>
      </c>
      <c r="D21" s="8" t="s">
        <v>3</v>
      </c>
      <c r="E21" s="7"/>
      <c r="F21" s="8">
        <v>17</v>
      </c>
      <c r="G21" s="7">
        <v>2</v>
      </c>
      <c r="H21" s="7" t="s">
        <v>10</v>
      </c>
      <c r="I21" s="8" t="s">
        <v>9</v>
      </c>
      <c r="J21" s="7" t="s">
        <v>6</v>
      </c>
      <c r="K21" s="9">
        <v>-23.5</v>
      </c>
      <c r="L21" s="7"/>
      <c r="M21" s="7"/>
      <c r="N21" s="7">
        <v>21</v>
      </c>
      <c r="O21" s="7">
        <v>24</v>
      </c>
      <c r="P21" s="7">
        <v>-233.73310000000001</v>
      </c>
      <c r="Q21" s="7">
        <v>165.92310000000001</v>
      </c>
      <c r="R21" s="7">
        <v>78.026700000000005</v>
      </c>
      <c r="S21" s="7">
        <v>1</v>
      </c>
      <c r="T21" s="10" t="s">
        <v>12</v>
      </c>
      <c r="U21" s="12" t="s">
        <v>7</v>
      </c>
      <c r="V21" s="10" t="s">
        <v>7</v>
      </c>
      <c r="W21" s="10" t="s">
        <v>7</v>
      </c>
      <c r="X21" s="7"/>
      <c r="Y21" s="7" t="e">
        <f t="shared" si="1"/>
        <v>#VALUE!</v>
      </c>
      <c r="Z21" s="7"/>
      <c r="AA21" s="7"/>
      <c r="AB21" s="7"/>
      <c r="AC21" s="9">
        <v>2</v>
      </c>
      <c r="AD21" s="125"/>
    </row>
    <row r="22" spans="1:30" s="27" customFormat="1" x14ac:dyDescent="0.2">
      <c r="A22" s="11">
        <v>212</v>
      </c>
      <c r="B22" s="7" t="s">
        <v>1</v>
      </c>
      <c r="C22" s="8" t="s">
        <v>2</v>
      </c>
      <c r="D22" s="8" t="s">
        <v>13</v>
      </c>
      <c r="E22" s="7"/>
      <c r="F22" s="8">
        <v>18</v>
      </c>
      <c r="G22" s="7">
        <v>1</v>
      </c>
      <c r="H22" s="7" t="s">
        <v>10</v>
      </c>
      <c r="I22" s="8" t="s">
        <v>9</v>
      </c>
      <c r="J22" s="7" t="s">
        <v>6</v>
      </c>
      <c r="K22" s="9">
        <v>-69.900000000000006</v>
      </c>
      <c r="L22" s="7"/>
      <c r="M22" s="7"/>
      <c r="N22" s="7">
        <v>1</v>
      </c>
      <c r="O22" s="7">
        <v>2</v>
      </c>
      <c r="P22" s="7">
        <v>-8.2681000000000004</v>
      </c>
      <c r="Q22" s="7">
        <v>139.33500000000001</v>
      </c>
      <c r="R22" s="7">
        <v>41.118200000000002</v>
      </c>
      <c r="S22" s="7">
        <v>1</v>
      </c>
      <c r="T22" s="10">
        <v>300</v>
      </c>
      <c r="U22" s="12" t="s">
        <v>7</v>
      </c>
      <c r="V22" s="10" t="s">
        <v>7</v>
      </c>
      <c r="W22" s="10" t="s">
        <v>7</v>
      </c>
      <c r="X22" s="7">
        <v>3</v>
      </c>
      <c r="Y22" s="7" t="e">
        <f t="shared" ref="Y22:Y29" si="2">U22/300</f>
        <v>#VALUE!</v>
      </c>
      <c r="Z22" s="7"/>
      <c r="AA22" s="7"/>
      <c r="AB22" s="7"/>
      <c r="AC22" s="9">
        <v>2</v>
      </c>
      <c r="AD22" s="125"/>
    </row>
    <row r="23" spans="1:30" s="27" customFormat="1" ht="17" customHeight="1" x14ac:dyDescent="0.2">
      <c r="A23" s="11">
        <v>215</v>
      </c>
      <c r="B23" s="7" t="s">
        <v>1</v>
      </c>
      <c r="C23" s="8" t="s">
        <v>2</v>
      </c>
      <c r="D23" s="8" t="s">
        <v>13</v>
      </c>
      <c r="E23" s="7"/>
      <c r="F23" s="8">
        <v>18</v>
      </c>
      <c r="G23" s="7">
        <v>4</v>
      </c>
      <c r="H23" s="7" t="s">
        <v>10</v>
      </c>
      <c r="I23" s="8" t="s">
        <v>9</v>
      </c>
      <c r="J23" s="7" t="s">
        <v>6</v>
      </c>
      <c r="K23" s="7">
        <v>-57.5</v>
      </c>
      <c r="L23" s="7"/>
      <c r="M23" s="7"/>
      <c r="N23" s="7">
        <v>5</v>
      </c>
      <c r="O23" s="7">
        <v>7</v>
      </c>
      <c r="P23" s="7">
        <v>-46.138300000000001</v>
      </c>
      <c r="Q23" s="7">
        <v>279.57690000000002</v>
      </c>
      <c r="R23" s="7">
        <v>38.753300000000003</v>
      </c>
      <c r="S23" s="7">
        <v>1</v>
      </c>
      <c r="T23" s="10">
        <v>25</v>
      </c>
      <c r="U23" s="12" t="s">
        <v>7</v>
      </c>
      <c r="V23" s="10" t="s">
        <v>7</v>
      </c>
      <c r="W23" s="10" t="s">
        <v>7</v>
      </c>
      <c r="X23" s="7">
        <v>8</v>
      </c>
      <c r="Y23" s="7" t="e">
        <f t="shared" si="2"/>
        <v>#VALUE!</v>
      </c>
      <c r="Z23" s="7"/>
      <c r="AA23" s="7"/>
      <c r="AB23" s="7"/>
      <c r="AC23" s="9">
        <v>1</v>
      </c>
      <c r="AD23" s="125"/>
    </row>
    <row r="24" spans="1:30" s="27" customFormat="1" x14ac:dyDescent="0.2">
      <c r="A24" s="11">
        <v>213</v>
      </c>
      <c r="B24" s="7" t="s">
        <v>1</v>
      </c>
      <c r="C24" s="8" t="s">
        <v>2</v>
      </c>
      <c r="D24" s="8" t="s">
        <v>13</v>
      </c>
      <c r="E24" s="7"/>
      <c r="F24" s="8">
        <v>18</v>
      </c>
      <c r="G24" s="7">
        <v>2</v>
      </c>
      <c r="H24" s="7" t="s">
        <v>10</v>
      </c>
      <c r="I24" s="8" t="s">
        <v>5</v>
      </c>
      <c r="J24" s="7" t="s">
        <v>6</v>
      </c>
      <c r="K24" s="7">
        <v>-42.2</v>
      </c>
      <c r="L24" s="7"/>
      <c r="M24" s="7"/>
      <c r="N24" s="7">
        <v>3</v>
      </c>
      <c r="O24" s="7"/>
      <c r="P24" s="7">
        <v>-97.257999999999996</v>
      </c>
      <c r="Q24" s="7">
        <v>413.78660000000002</v>
      </c>
      <c r="R24" s="7">
        <v>37.121499999999997</v>
      </c>
      <c r="S24" s="7">
        <v>1</v>
      </c>
      <c r="T24" s="10" t="s">
        <v>7</v>
      </c>
      <c r="U24" s="12">
        <v>93</v>
      </c>
      <c r="V24" s="10">
        <v>304</v>
      </c>
      <c r="W24" s="10">
        <f>((V24-U24)/U24)*100</f>
        <v>226.88172043010755</v>
      </c>
      <c r="X24" s="7"/>
      <c r="Y24" s="7">
        <f t="shared" si="2"/>
        <v>0.31</v>
      </c>
      <c r="Z24" s="7">
        <f t="shared" ref="Y24:Z26" si="3">V24/300</f>
        <v>1.0133333333333334</v>
      </c>
      <c r="AA24" s="7"/>
      <c r="AB24" s="7"/>
      <c r="AC24" s="9">
        <v>1</v>
      </c>
      <c r="AD24" s="125"/>
    </row>
    <row r="25" spans="1:30" s="27" customFormat="1" x14ac:dyDescent="0.2">
      <c r="A25" s="11">
        <v>216</v>
      </c>
      <c r="B25" s="7" t="s">
        <v>1</v>
      </c>
      <c r="C25" s="8" t="s">
        <v>2</v>
      </c>
      <c r="D25" s="8" t="s">
        <v>13</v>
      </c>
      <c r="E25" s="7"/>
      <c r="F25" s="8">
        <v>18</v>
      </c>
      <c r="G25" s="7">
        <v>5</v>
      </c>
      <c r="H25" s="7" t="s">
        <v>10</v>
      </c>
      <c r="I25" s="8" t="s">
        <v>5</v>
      </c>
      <c r="J25" s="7" t="s">
        <v>6</v>
      </c>
      <c r="K25" s="7">
        <v>-41.1</v>
      </c>
      <c r="L25" s="7"/>
      <c r="M25" s="7"/>
      <c r="N25" s="7">
        <v>8</v>
      </c>
      <c r="O25" s="7"/>
      <c r="P25" s="7">
        <v>-162.51779999999999</v>
      </c>
      <c r="Q25" s="7">
        <v>160.83709999999999</v>
      </c>
      <c r="R25" s="7">
        <v>32.3155</v>
      </c>
      <c r="S25" s="7">
        <v>1</v>
      </c>
      <c r="T25" s="10" t="s">
        <v>7</v>
      </c>
      <c r="U25" s="12">
        <v>254</v>
      </c>
      <c r="V25" s="10">
        <v>31</v>
      </c>
      <c r="W25" s="10">
        <f>((V25-U25)/U25)*100</f>
        <v>-87.795275590551185</v>
      </c>
      <c r="X25" s="7"/>
      <c r="Y25" s="7">
        <f t="shared" si="2"/>
        <v>0.84666666666666668</v>
      </c>
      <c r="Z25" s="7">
        <f t="shared" si="3"/>
        <v>0.10333333333333333</v>
      </c>
      <c r="AA25" s="7"/>
      <c r="AB25" s="7"/>
      <c r="AC25" s="9">
        <v>1</v>
      </c>
      <c r="AD25" s="125"/>
    </row>
    <row r="26" spans="1:30" s="27" customFormat="1" x14ac:dyDescent="0.2">
      <c r="A26" s="11">
        <v>217</v>
      </c>
      <c r="B26" s="7" t="s">
        <v>1</v>
      </c>
      <c r="C26" s="8" t="s">
        <v>2</v>
      </c>
      <c r="D26" s="8" t="s">
        <v>13</v>
      </c>
      <c r="E26" s="7"/>
      <c r="F26" s="8">
        <v>18</v>
      </c>
      <c r="G26" s="7">
        <v>6</v>
      </c>
      <c r="H26" s="7" t="s">
        <v>10</v>
      </c>
      <c r="I26" s="8" t="s">
        <v>5</v>
      </c>
      <c r="J26" s="7" t="s">
        <v>6</v>
      </c>
      <c r="K26" s="7">
        <v>-63.6</v>
      </c>
      <c r="L26" s="7"/>
      <c r="M26" s="7"/>
      <c r="N26" s="7">
        <v>9</v>
      </c>
      <c r="O26" s="7">
        <v>10</v>
      </c>
      <c r="P26" s="7">
        <v>-41.155200000000001</v>
      </c>
      <c r="Q26" s="7">
        <v>413.8039</v>
      </c>
      <c r="R26" s="7">
        <v>55.317999999999998</v>
      </c>
      <c r="S26" s="7">
        <v>1</v>
      </c>
      <c r="T26" s="10">
        <v>100</v>
      </c>
      <c r="U26" s="12">
        <v>87</v>
      </c>
      <c r="V26" s="10">
        <v>60</v>
      </c>
      <c r="W26" s="10">
        <f>((V26-U26)/U26)*100</f>
        <v>-31.03448275862069</v>
      </c>
      <c r="X26" s="7">
        <v>5</v>
      </c>
      <c r="Y26" s="7">
        <f t="shared" si="2"/>
        <v>0.28999999999999998</v>
      </c>
      <c r="Z26" s="7">
        <f t="shared" si="3"/>
        <v>0.2</v>
      </c>
      <c r="AA26" s="7"/>
      <c r="AB26" s="7"/>
      <c r="AC26" s="9">
        <v>1</v>
      </c>
      <c r="AD26" s="125"/>
    </row>
    <row r="27" spans="1:30" s="27" customFormat="1" x14ac:dyDescent="0.2">
      <c r="A27" s="11">
        <v>214</v>
      </c>
      <c r="B27" s="7" t="s">
        <v>1</v>
      </c>
      <c r="C27" s="8" t="s">
        <v>2</v>
      </c>
      <c r="D27" s="8" t="s">
        <v>13</v>
      </c>
      <c r="E27" s="7"/>
      <c r="F27" s="8">
        <v>18</v>
      </c>
      <c r="G27" s="7">
        <v>3</v>
      </c>
      <c r="H27" s="7" t="s">
        <v>10</v>
      </c>
      <c r="I27" s="8" t="s">
        <v>8</v>
      </c>
      <c r="J27" s="7" t="s">
        <v>6</v>
      </c>
      <c r="K27" s="7">
        <v>-45.8</v>
      </c>
      <c r="L27" s="7"/>
      <c r="M27" s="7"/>
      <c r="N27" s="7">
        <v>4</v>
      </c>
      <c r="O27" s="7"/>
      <c r="P27" s="7">
        <v>-95.6297</v>
      </c>
      <c r="Q27" s="7">
        <v>551.54690000000005</v>
      </c>
      <c r="R27" s="7">
        <v>45.938000000000002</v>
      </c>
      <c r="S27" s="7">
        <v>1</v>
      </c>
      <c r="T27" s="10" t="s">
        <v>7</v>
      </c>
      <c r="U27" s="12" t="s">
        <v>7</v>
      </c>
      <c r="V27" s="10" t="s">
        <v>7</v>
      </c>
      <c r="W27" s="10" t="s">
        <v>7</v>
      </c>
      <c r="X27" s="7"/>
      <c r="Y27" s="7" t="e">
        <f t="shared" si="2"/>
        <v>#VALUE!</v>
      </c>
      <c r="Z27" s="7"/>
      <c r="AA27" s="7"/>
      <c r="AB27" s="7"/>
      <c r="AC27" s="9">
        <v>1</v>
      </c>
      <c r="AD27" s="125"/>
    </row>
    <row r="28" spans="1:30" s="27" customFormat="1" x14ac:dyDescent="0.2">
      <c r="A28" s="11">
        <v>218</v>
      </c>
      <c r="B28" s="7" t="s">
        <v>1</v>
      </c>
      <c r="C28" s="8" t="s">
        <v>2</v>
      </c>
      <c r="D28" s="8" t="s">
        <v>13</v>
      </c>
      <c r="E28" s="7"/>
      <c r="F28" s="8">
        <v>18</v>
      </c>
      <c r="G28" s="7">
        <v>7</v>
      </c>
      <c r="H28" s="7" t="s">
        <v>10</v>
      </c>
      <c r="I28" s="8" t="s">
        <v>8</v>
      </c>
      <c r="J28" s="7" t="s">
        <v>6</v>
      </c>
      <c r="K28" s="7">
        <v>-52.5</v>
      </c>
      <c r="L28" s="7"/>
      <c r="M28" s="7"/>
      <c r="N28" s="7">
        <v>11</v>
      </c>
      <c r="O28" s="7"/>
      <c r="P28" s="7">
        <v>-157.41739999999999</v>
      </c>
      <c r="Q28" s="7">
        <v>273.7799</v>
      </c>
      <c r="R28" s="7">
        <v>135.03630000000001</v>
      </c>
      <c r="S28" s="7">
        <v>1</v>
      </c>
      <c r="T28" s="10" t="s">
        <v>7</v>
      </c>
      <c r="U28" s="12" t="s">
        <v>7</v>
      </c>
      <c r="V28" s="10" t="s">
        <v>7</v>
      </c>
      <c r="W28" s="10" t="s">
        <v>7</v>
      </c>
      <c r="X28" s="7"/>
      <c r="Y28" s="7" t="e">
        <f t="shared" si="2"/>
        <v>#VALUE!</v>
      </c>
      <c r="Z28" s="7"/>
      <c r="AA28" s="7"/>
      <c r="AB28" s="7"/>
      <c r="AC28" s="9">
        <v>1</v>
      </c>
      <c r="AD28" s="125"/>
    </row>
    <row r="29" spans="1:30" s="27" customFormat="1" ht="17" thickBot="1" x14ac:dyDescent="0.25">
      <c r="A29" s="11">
        <v>219</v>
      </c>
      <c r="B29" s="7" t="s">
        <v>1</v>
      </c>
      <c r="C29" s="8" t="s">
        <v>2</v>
      </c>
      <c r="D29" s="8" t="s">
        <v>13</v>
      </c>
      <c r="E29" s="7"/>
      <c r="F29" s="8">
        <v>18</v>
      </c>
      <c r="G29" s="7">
        <v>8</v>
      </c>
      <c r="H29" s="7" t="s">
        <v>10</v>
      </c>
      <c r="I29" s="8" t="s">
        <v>8</v>
      </c>
      <c r="J29" s="7" t="s">
        <v>6</v>
      </c>
      <c r="K29" s="7">
        <v>-42.5</v>
      </c>
      <c r="L29" s="7"/>
      <c r="M29" s="7"/>
      <c r="N29" s="7">
        <v>12</v>
      </c>
      <c r="O29" s="7">
        <v>13</v>
      </c>
      <c r="P29" s="7">
        <v>-227.18090000000001</v>
      </c>
      <c r="Q29" s="7">
        <v>107.90179999999999</v>
      </c>
      <c r="R29" s="7">
        <v>47.636800000000001</v>
      </c>
      <c r="S29" s="7">
        <v>1</v>
      </c>
      <c r="T29" s="10" t="s">
        <v>7</v>
      </c>
      <c r="U29" s="7" t="s">
        <v>7</v>
      </c>
      <c r="V29" s="7" t="s">
        <v>7</v>
      </c>
      <c r="W29" s="7" t="s">
        <v>7</v>
      </c>
      <c r="X29" s="7"/>
      <c r="Y29" s="7" t="e">
        <f t="shared" si="2"/>
        <v>#VALUE!</v>
      </c>
      <c r="Z29" s="7"/>
      <c r="AA29" s="7"/>
      <c r="AB29" s="7"/>
      <c r="AC29" s="9">
        <v>3</v>
      </c>
      <c r="AD29" s="125"/>
    </row>
    <row r="30" spans="1:30" s="134" customFormat="1" x14ac:dyDescent="0.2">
      <c r="A30" s="188" t="s">
        <v>0</v>
      </c>
      <c r="B30" s="189"/>
      <c r="C30" s="189"/>
      <c r="D30" s="189"/>
      <c r="E30" s="189"/>
      <c r="F30" s="189"/>
      <c r="G30" s="190"/>
      <c r="H30" s="190"/>
      <c r="I30" s="189"/>
      <c r="J30" s="134" t="s">
        <v>193</v>
      </c>
      <c r="K30" s="134">
        <f>AVERAGE(K2:K9)</f>
        <v>-54.112500000000004</v>
      </c>
      <c r="O30" s="134" t="s">
        <v>193</v>
      </c>
      <c r="P30" s="134">
        <f>AVERAGE(P2:P9)</f>
        <v>-124.43820000000001</v>
      </c>
      <c r="Q30" s="134">
        <f>AVERAGE(Q2:Q9)</f>
        <v>195.96129999999999</v>
      </c>
      <c r="R30" s="134">
        <f>AVERAGE(R2:R9)</f>
        <v>42.030037499999999</v>
      </c>
      <c r="T30" s="143">
        <f>MEDIAN(T2:T9)</f>
        <v>75</v>
      </c>
      <c r="U30" s="134">
        <f>AVERAGE(U2:U9)</f>
        <v>85.5</v>
      </c>
      <c r="V30" s="273">
        <f>AVERAGE(V2:V9)</f>
        <v>127</v>
      </c>
      <c r="W30" s="190"/>
      <c r="X30" s="190"/>
      <c r="Y30" s="190">
        <f>U30/300</f>
        <v>0.28499999999999998</v>
      </c>
      <c r="Z30" s="190">
        <f t="shared" ref="Z30:Z33" si="4">V30/300</f>
        <v>0.42333333333333334</v>
      </c>
      <c r="AA30" s="190"/>
      <c r="AB30" s="190"/>
      <c r="AC30" s="190"/>
      <c r="AD30" s="191"/>
    </row>
    <row r="31" spans="1:30" s="137" customFormat="1" x14ac:dyDescent="0.2">
      <c r="A31" s="198"/>
      <c r="B31" s="185"/>
      <c r="C31" s="185"/>
      <c r="D31" s="185"/>
      <c r="E31" s="185"/>
      <c r="F31" s="185"/>
      <c r="G31" s="186"/>
      <c r="H31" s="186"/>
      <c r="I31" s="185"/>
      <c r="J31" s="137" t="s">
        <v>194</v>
      </c>
      <c r="K31" s="137">
        <f>AVERAGE(K20:K26)</f>
        <v>-51.114285714285721</v>
      </c>
      <c r="O31" s="137" t="s">
        <v>194</v>
      </c>
      <c r="P31" s="137">
        <f>AVERAGE(P20:P26)</f>
        <v>-93.622728571428567</v>
      </c>
      <c r="Q31" s="137">
        <f>AVERAGE(Q20:Q26)</f>
        <v>269.30251428571427</v>
      </c>
      <c r="R31" s="137">
        <f>AVERAGE(R20:R26)</f>
        <v>46.654885714285705</v>
      </c>
      <c r="T31" s="145">
        <f>MEDIAN(T20:T26)</f>
        <v>112.5</v>
      </c>
      <c r="U31" s="137">
        <f>AVERAGE(U20:U26)</f>
        <v>144.66666666666666</v>
      </c>
      <c r="V31" s="274">
        <f>AVERAGE(V20:V26)</f>
        <v>131.66666666666666</v>
      </c>
      <c r="W31" s="186"/>
      <c r="X31" s="186"/>
      <c r="Y31" s="186">
        <f t="shared" ref="Y31:Y33" si="5">U31/300</f>
        <v>0.48222222222222216</v>
      </c>
      <c r="Z31" s="186">
        <f t="shared" si="4"/>
        <v>0.43888888888888888</v>
      </c>
      <c r="AA31" s="186"/>
      <c r="AB31" s="186"/>
      <c r="AC31" s="186"/>
      <c r="AD31" s="196"/>
    </row>
    <row r="32" spans="1:30" s="137" customFormat="1" x14ac:dyDescent="0.2">
      <c r="A32" s="198"/>
      <c r="B32" s="185"/>
      <c r="C32" s="185"/>
      <c r="D32" s="185"/>
      <c r="E32" s="185"/>
      <c r="F32" s="185"/>
      <c r="G32" s="186"/>
      <c r="H32" s="186"/>
      <c r="I32" s="185"/>
      <c r="J32" s="137" t="s">
        <v>195</v>
      </c>
      <c r="K32" s="137">
        <f>AVERAGE(K11:K17)</f>
        <v>-54.714285714285708</v>
      </c>
      <c r="O32" s="137" t="s">
        <v>195</v>
      </c>
      <c r="P32" s="137">
        <f>AVERAGE(P11:P17)</f>
        <v>-124.44988571428568</v>
      </c>
      <c r="Q32" s="137">
        <f>AVERAGE(Q11:Q17)</f>
        <v>189.36460000000002</v>
      </c>
      <c r="R32" s="137">
        <f>AVERAGE(R11:R17)</f>
        <v>39.428800000000003</v>
      </c>
      <c r="T32" s="145">
        <f>MEDIAN(T11:T17)</f>
        <v>25</v>
      </c>
      <c r="U32" s="137">
        <f>AVERAGE(U11:U17)</f>
        <v>170</v>
      </c>
      <c r="V32" s="274">
        <f>AVERAGE(V11:V17)</f>
        <v>823</v>
      </c>
      <c r="W32" s="186"/>
      <c r="X32" s="186"/>
      <c r="Y32" s="186">
        <f t="shared" si="5"/>
        <v>0.56666666666666665</v>
      </c>
      <c r="Z32" s="186">
        <f t="shared" si="4"/>
        <v>2.7433333333333332</v>
      </c>
      <c r="AA32" s="186"/>
      <c r="AB32" s="186"/>
      <c r="AC32" s="186"/>
      <c r="AD32" s="196"/>
    </row>
    <row r="33" spans="1:30" s="136" customFormat="1" ht="17" thickBot="1" x14ac:dyDescent="0.25">
      <c r="A33" s="192"/>
      <c r="B33" s="193"/>
      <c r="C33" s="193"/>
      <c r="D33" s="193"/>
      <c r="E33" s="193"/>
      <c r="F33" s="193"/>
      <c r="G33" s="194"/>
      <c r="H33" s="194"/>
      <c r="I33" s="193"/>
      <c r="J33" s="136" t="s">
        <v>75</v>
      </c>
      <c r="K33" s="136">
        <f>AVERAGE(K18:K19)</f>
        <v>-51.55</v>
      </c>
      <c r="O33" s="136" t="s">
        <v>75</v>
      </c>
      <c r="P33" s="136">
        <f t="shared" ref="P33:R33" si="6">AVERAGE(P18:P19)</f>
        <v>-139.994</v>
      </c>
      <c r="Q33" s="136">
        <f t="shared" si="6"/>
        <v>144.3158</v>
      </c>
      <c r="R33" s="136">
        <f t="shared" si="6"/>
        <v>33.115099999999998</v>
      </c>
      <c r="T33" s="144">
        <f>MEDIAN(T18:T19)</f>
        <v>137.5</v>
      </c>
      <c r="U33" s="136">
        <f>AVERAGE(U18:U19)</f>
        <v>59</v>
      </c>
      <c r="V33" s="275">
        <f>AVERAGE(V18:V19)</f>
        <v>283</v>
      </c>
      <c r="W33" s="194"/>
      <c r="X33" s="194"/>
      <c r="Y33" s="194">
        <f t="shared" si="5"/>
        <v>0.19666666666666666</v>
      </c>
      <c r="Z33" s="194">
        <f t="shared" si="4"/>
        <v>0.94333333333333336</v>
      </c>
      <c r="AA33" s="194"/>
      <c r="AB33" s="194"/>
      <c r="AC33" s="194"/>
      <c r="AD33" s="195"/>
    </row>
    <row r="34" spans="1:30" ht="17" thickBot="1" x14ac:dyDescent="0.25"/>
    <row r="35" spans="1:30" s="26" customFormat="1" x14ac:dyDescent="0.2">
      <c r="A35" s="1">
        <v>233</v>
      </c>
      <c r="B35" s="2" t="s">
        <v>58</v>
      </c>
      <c r="C35" s="3" t="s">
        <v>59</v>
      </c>
      <c r="D35" s="3" t="s">
        <v>60</v>
      </c>
      <c r="E35" s="2"/>
      <c r="F35" s="3">
        <v>13</v>
      </c>
      <c r="G35" s="2">
        <v>1</v>
      </c>
      <c r="H35" s="2" t="s">
        <v>4</v>
      </c>
      <c r="I35" s="3" t="s">
        <v>9</v>
      </c>
      <c r="J35" s="2" t="s">
        <v>6</v>
      </c>
      <c r="K35" s="4">
        <v>-52.8</v>
      </c>
      <c r="L35" s="2"/>
      <c r="M35" s="2"/>
      <c r="N35" s="4">
        <v>2</v>
      </c>
      <c r="O35" s="4">
        <v>3</v>
      </c>
      <c r="P35" s="2">
        <v>-91.074100000000001</v>
      </c>
      <c r="Q35" s="2">
        <v>233.30160000000001</v>
      </c>
      <c r="R35" s="2">
        <v>51.8996</v>
      </c>
      <c r="S35" s="2">
        <v>1</v>
      </c>
      <c r="T35" s="5">
        <v>150</v>
      </c>
      <c r="U35" s="6" t="s">
        <v>7</v>
      </c>
      <c r="V35" s="5" t="s">
        <v>7</v>
      </c>
      <c r="W35" s="5" t="s">
        <v>7</v>
      </c>
      <c r="X35" s="2"/>
      <c r="Y35" s="2"/>
      <c r="Z35" s="2"/>
      <c r="AA35" s="2"/>
      <c r="AB35" s="2"/>
      <c r="AC35" s="2">
        <v>1</v>
      </c>
      <c r="AD35" s="132"/>
    </row>
    <row r="36" spans="1:30" s="27" customFormat="1" x14ac:dyDescent="0.2">
      <c r="A36" s="11">
        <v>234</v>
      </c>
      <c r="B36" s="7" t="s">
        <v>58</v>
      </c>
      <c r="C36" s="8" t="s">
        <v>2</v>
      </c>
      <c r="D36" s="8" t="s">
        <v>61</v>
      </c>
      <c r="E36" s="7"/>
      <c r="F36" s="8">
        <v>13</v>
      </c>
      <c r="G36" s="7">
        <v>2</v>
      </c>
      <c r="H36" s="7" t="s">
        <v>4</v>
      </c>
      <c r="I36" s="8" t="s">
        <v>9</v>
      </c>
      <c r="J36" s="7"/>
      <c r="K36" s="9">
        <v>-54.3</v>
      </c>
      <c r="L36" s="7"/>
      <c r="M36" s="7"/>
      <c r="N36" s="9">
        <v>1</v>
      </c>
      <c r="O36" s="9">
        <v>3</v>
      </c>
      <c r="P36" s="7">
        <v>-73.073099999999997</v>
      </c>
      <c r="Q36" s="7">
        <v>338.4554</v>
      </c>
      <c r="R36" s="7">
        <v>30.7971</v>
      </c>
      <c r="S36" s="7">
        <v>1</v>
      </c>
      <c r="T36" s="10">
        <v>200</v>
      </c>
      <c r="U36" s="12" t="s">
        <v>7</v>
      </c>
      <c r="V36" s="10" t="s">
        <v>7</v>
      </c>
      <c r="W36" s="10" t="s">
        <v>7</v>
      </c>
      <c r="X36" s="7"/>
      <c r="Y36" s="7"/>
      <c r="Z36" s="7"/>
      <c r="AA36" s="7"/>
      <c r="AB36" s="7"/>
      <c r="AC36" s="9">
        <v>1</v>
      </c>
      <c r="AD36" s="125"/>
    </row>
    <row r="37" spans="1:30" s="27" customFormat="1" x14ac:dyDescent="0.2">
      <c r="A37" s="11">
        <v>235</v>
      </c>
      <c r="B37" s="7" t="s">
        <v>58</v>
      </c>
      <c r="C37" s="8" t="s">
        <v>2</v>
      </c>
      <c r="D37" s="8" t="s">
        <v>61</v>
      </c>
      <c r="E37" s="7"/>
      <c r="F37" s="8">
        <v>13</v>
      </c>
      <c r="G37" s="7">
        <v>3</v>
      </c>
      <c r="H37" s="7" t="s">
        <v>4</v>
      </c>
      <c r="I37" s="8" t="s">
        <v>9</v>
      </c>
      <c r="J37" s="7"/>
      <c r="K37" s="9">
        <v>-60.3</v>
      </c>
      <c r="L37" s="7"/>
      <c r="M37" s="7"/>
      <c r="N37" s="9">
        <v>5</v>
      </c>
      <c r="O37" s="7"/>
      <c r="P37" s="7">
        <v>-84.951999999999998</v>
      </c>
      <c r="Q37" s="7">
        <v>242.13059999999999</v>
      </c>
      <c r="R37" s="7">
        <v>46.964399999999998</v>
      </c>
      <c r="S37" s="7">
        <v>1</v>
      </c>
      <c r="T37" s="10" t="s">
        <v>7</v>
      </c>
      <c r="U37" s="12" t="s">
        <v>7</v>
      </c>
      <c r="V37" s="10" t="s">
        <v>7</v>
      </c>
      <c r="W37" s="10" t="s">
        <v>7</v>
      </c>
      <c r="X37" s="7"/>
      <c r="Y37" s="7"/>
      <c r="Z37" s="7"/>
      <c r="AA37" s="7"/>
      <c r="AB37" s="7"/>
      <c r="AC37" s="9">
        <v>1</v>
      </c>
      <c r="AD37" s="125"/>
    </row>
    <row r="38" spans="1:30" s="27" customFormat="1" x14ac:dyDescent="0.2">
      <c r="A38" s="11">
        <v>236</v>
      </c>
      <c r="B38" s="7" t="s">
        <v>58</v>
      </c>
      <c r="C38" s="8" t="s">
        <v>2</v>
      </c>
      <c r="D38" s="8" t="s">
        <v>61</v>
      </c>
      <c r="E38" s="7"/>
      <c r="F38" s="8">
        <v>13</v>
      </c>
      <c r="G38" s="7">
        <v>4</v>
      </c>
      <c r="H38" s="7" t="s">
        <v>4</v>
      </c>
      <c r="I38" s="8" t="s">
        <v>9</v>
      </c>
      <c r="J38" s="7"/>
      <c r="K38" s="9">
        <v>-40.700000000000003</v>
      </c>
      <c r="L38" s="7"/>
      <c r="M38" s="7"/>
      <c r="N38" s="9">
        <v>7</v>
      </c>
      <c r="O38" s="7"/>
      <c r="P38" s="7">
        <v>-148.5882</v>
      </c>
      <c r="Q38" s="7">
        <v>239.46629999999999</v>
      </c>
      <c r="R38" s="7">
        <v>59.872</v>
      </c>
      <c r="S38" s="7">
        <v>1</v>
      </c>
      <c r="T38" s="10" t="s">
        <v>7</v>
      </c>
      <c r="U38" s="12" t="s">
        <v>7</v>
      </c>
      <c r="V38" s="10" t="s">
        <v>7</v>
      </c>
      <c r="W38" s="10" t="s">
        <v>7</v>
      </c>
      <c r="X38" s="7"/>
      <c r="Y38" s="7"/>
      <c r="Z38" s="7"/>
      <c r="AA38" s="7"/>
      <c r="AB38" s="7"/>
      <c r="AC38" s="9">
        <v>1</v>
      </c>
      <c r="AD38" s="125"/>
    </row>
    <row r="39" spans="1:30" s="27" customFormat="1" x14ac:dyDescent="0.2">
      <c r="A39" s="11">
        <v>237</v>
      </c>
      <c r="B39" s="7" t="s">
        <v>58</v>
      </c>
      <c r="C39" s="8" t="s">
        <v>2</v>
      </c>
      <c r="D39" s="8" t="s">
        <v>61</v>
      </c>
      <c r="E39" s="7"/>
      <c r="F39" s="8">
        <v>13</v>
      </c>
      <c r="G39" s="7">
        <v>5</v>
      </c>
      <c r="H39" s="7" t="s">
        <v>4</v>
      </c>
      <c r="I39" s="8" t="s">
        <v>9</v>
      </c>
      <c r="J39" s="7"/>
      <c r="K39" s="9">
        <v>-65.7</v>
      </c>
      <c r="L39" s="7"/>
      <c r="M39" s="7"/>
      <c r="N39" s="9">
        <v>10</v>
      </c>
      <c r="O39" s="7">
        <v>12</v>
      </c>
      <c r="P39" s="7">
        <v>-7.726</v>
      </c>
      <c r="Q39" s="7">
        <v>368.95319999999998</v>
      </c>
      <c r="R39" s="7">
        <v>42.839300000000001</v>
      </c>
      <c r="S39" s="7">
        <v>1</v>
      </c>
      <c r="T39" s="10">
        <v>300</v>
      </c>
      <c r="U39" s="12" t="s">
        <v>7</v>
      </c>
      <c r="V39" s="10" t="s">
        <v>7</v>
      </c>
      <c r="W39" s="10" t="s">
        <v>7</v>
      </c>
      <c r="X39" s="7"/>
      <c r="Y39" s="7"/>
      <c r="Z39" s="7"/>
      <c r="AA39" s="7"/>
      <c r="AB39" s="7"/>
      <c r="AC39" s="9">
        <v>1</v>
      </c>
      <c r="AD39" s="125"/>
    </row>
    <row r="40" spans="1:30" s="27" customFormat="1" x14ac:dyDescent="0.2">
      <c r="A40" s="11">
        <v>238</v>
      </c>
      <c r="B40" s="7" t="s">
        <v>58</v>
      </c>
      <c r="C40" s="8" t="s">
        <v>2</v>
      </c>
      <c r="D40" s="8" t="s">
        <v>61</v>
      </c>
      <c r="E40" s="7"/>
      <c r="F40" s="8">
        <v>13</v>
      </c>
      <c r="G40" s="7">
        <v>6</v>
      </c>
      <c r="H40" s="7" t="s">
        <v>4</v>
      </c>
      <c r="I40" s="8" t="s">
        <v>5</v>
      </c>
      <c r="J40" s="7"/>
      <c r="K40" s="9">
        <v>-56.5</v>
      </c>
      <c r="L40" s="7"/>
      <c r="M40" s="7"/>
      <c r="N40" s="9">
        <v>14</v>
      </c>
      <c r="O40" s="7"/>
      <c r="P40" s="7">
        <v>-77.478099999999998</v>
      </c>
      <c r="Q40" s="7">
        <v>316.4572</v>
      </c>
      <c r="R40" s="7">
        <v>60.268099999999997</v>
      </c>
      <c r="S40" s="7">
        <v>1</v>
      </c>
      <c r="T40" s="10" t="s">
        <v>7</v>
      </c>
      <c r="U40" s="12">
        <v>637</v>
      </c>
      <c r="V40" s="10">
        <v>299</v>
      </c>
      <c r="W40" s="10">
        <f>((V40-U40)/U40)*100</f>
        <v>-53.061224489795919</v>
      </c>
      <c r="X40" s="7"/>
      <c r="Y40" s="7">
        <f t="shared" ref="Y40" si="7">U40/300</f>
        <v>2.1233333333333335</v>
      </c>
      <c r="Z40" s="7">
        <f>V40/300</f>
        <v>0.9966666666666667</v>
      </c>
      <c r="AA40" s="7"/>
      <c r="AB40" s="7"/>
      <c r="AC40" s="9">
        <v>1</v>
      </c>
      <c r="AD40" s="125"/>
    </row>
    <row r="41" spans="1:30" s="27" customFormat="1" x14ac:dyDescent="0.2">
      <c r="A41" s="11">
        <v>239</v>
      </c>
      <c r="B41" s="7" t="s">
        <v>58</v>
      </c>
      <c r="C41" s="8" t="s">
        <v>2</v>
      </c>
      <c r="D41" s="8" t="s">
        <v>61</v>
      </c>
      <c r="E41" s="7"/>
      <c r="F41" s="8">
        <v>13</v>
      </c>
      <c r="G41" s="7">
        <v>7</v>
      </c>
      <c r="H41" s="7" t="s">
        <v>4</v>
      </c>
      <c r="I41" s="8" t="s">
        <v>9</v>
      </c>
      <c r="J41" s="7"/>
      <c r="K41" s="9">
        <v>-68.8</v>
      </c>
      <c r="L41" s="7"/>
      <c r="M41" s="7"/>
      <c r="N41" s="9">
        <v>17</v>
      </c>
      <c r="O41" s="7">
        <v>18</v>
      </c>
      <c r="P41" s="7">
        <v>-6.1744000000000003</v>
      </c>
      <c r="Q41" s="7">
        <v>252.72030000000001</v>
      </c>
      <c r="R41" s="7">
        <v>27.857299999999999</v>
      </c>
      <c r="S41" s="7">
        <v>1</v>
      </c>
      <c r="T41" s="10">
        <v>200</v>
      </c>
      <c r="U41" s="12" t="s">
        <v>7</v>
      </c>
      <c r="V41" s="10" t="s">
        <v>7</v>
      </c>
      <c r="W41" s="10" t="s">
        <v>7</v>
      </c>
      <c r="X41" s="7"/>
      <c r="Y41" s="7"/>
      <c r="Z41" s="7"/>
      <c r="AA41" s="7"/>
      <c r="AB41" s="7"/>
      <c r="AC41" s="9">
        <v>1</v>
      </c>
      <c r="AD41" s="125"/>
    </row>
    <row r="42" spans="1:30" s="161" customFormat="1" x14ac:dyDescent="0.2">
      <c r="A42" s="175">
        <v>240</v>
      </c>
      <c r="B42" s="151" t="s">
        <v>58</v>
      </c>
      <c r="C42" s="153" t="s">
        <v>2</v>
      </c>
      <c r="D42" s="153" t="s">
        <v>61</v>
      </c>
      <c r="E42" s="151"/>
      <c r="F42" s="153">
        <v>13</v>
      </c>
      <c r="G42" s="151">
        <v>8</v>
      </c>
      <c r="H42" s="151" t="s">
        <v>4</v>
      </c>
      <c r="I42" s="153" t="s">
        <v>5</v>
      </c>
      <c r="J42" s="151"/>
      <c r="K42" s="157">
        <v>-56.6</v>
      </c>
      <c r="L42" s="151"/>
      <c r="M42" s="151"/>
      <c r="N42" s="157">
        <v>19</v>
      </c>
      <c r="O42" s="151"/>
      <c r="P42" s="151">
        <v>-187.33760000000001</v>
      </c>
      <c r="Q42" s="151">
        <v>115.443</v>
      </c>
      <c r="R42" s="151">
        <v>12.347</v>
      </c>
      <c r="S42" s="151">
        <v>1</v>
      </c>
      <c r="T42" s="155" t="s">
        <v>7</v>
      </c>
      <c r="U42" s="156">
        <v>88</v>
      </c>
      <c r="V42" s="155">
        <v>583</v>
      </c>
      <c r="W42" s="155">
        <f>((V42-U42)/U42)*100</f>
        <v>562.5</v>
      </c>
      <c r="X42" s="151"/>
      <c r="Y42" s="151">
        <f t="shared" ref="Y42" si="8">U42/300</f>
        <v>0.29333333333333333</v>
      </c>
      <c r="Z42" s="151">
        <f>V42/300</f>
        <v>1.9433333333333334</v>
      </c>
      <c r="AA42" s="151"/>
      <c r="AB42" s="151"/>
      <c r="AC42" s="157">
        <v>1</v>
      </c>
      <c r="AD42" s="197"/>
    </row>
    <row r="43" spans="1:30" s="174" customFormat="1" x14ac:dyDescent="0.2">
      <c r="A43" s="178">
        <v>241</v>
      </c>
      <c r="B43" s="166" t="s">
        <v>58</v>
      </c>
      <c r="C43" s="149" t="s">
        <v>2</v>
      </c>
      <c r="D43" s="149" t="s">
        <v>61</v>
      </c>
      <c r="E43" s="166"/>
      <c r="F43" s="149">
        <v>13</v>
      </c>
      <c r="G43" s="166">
        <v>1</v>
      </c>
      <c r="H43" s="166" t="s">
        <v>10</v>
      </c>
      <c r="I43" s="149" t="s">
        <v>9</v>
      </c>
      <c r="J43" s="166"/>
      <c r="K43" s="171">
        <v>-48.2</v>
      </c>
      <c r="L43" s="166"/>
      <c r="M43" s="166"/>
      <c r="N43" s="171">
        <v>21</v>
      </c>
      <c r="O43" s="166">
        <v>22</v>
      </c>
      <c r="P43" s="166">
        <v>-268.28719999999998</v>
      </c>
      <c r="Q43" s="166">
        <v>176.45580000000001</v>
      </c>
      <c r="R43" s="166">
        <v>20.7621</v>
      </c>
      <c r="S43" s="166">
        <v>1</v>
      </c>
      <c r="T43" s="169">
        <v>175</v>
      </c>
      <c r="U43" s="170" t="s">
        <v>7</v>
      </c>
      <c r="V43" s="169" t="s">
        <v>7</v>
      </c>
      <c r="W43" s="169" t="s">
        <v>7</v>
      </c>
      <c r="X43" s="166"/>
      <c r="Y43" s="166"/>
      <c r="Z43" s="166"/>
      <c r="AA43" s="166"/>
      <c r="AB43" s="166"/>
      <c r="AC43" s="171">
        <v>1</v>
      </c>
      <c r="AD43" s="199"/>
    </row>
    <row r="44" spans="1:30" s="27" customFormat="1" x14ac:dyDescent="0.2">
      <c r="A44" s="11">
        <v>242</v>
      </c>
      <c r="B44" s="7" t="s">
        <v>58</v>
      </c>
      <c r="C44" s="8" t="s">
        <v>2</v>
      </c>
      <c r="D44" s="8" t="s">
        <v>61</v>
      </c>
      <c r="E44" s="7"/>
      <c r="F44" s="8">
        <v>13</v>
      </c>
      <c r="G44" s="7">
        <v>2</v>
      </c>
      <c r="H44" s="7" t="s">
        <v>10</v>
      </c>
      <c r="I44" s="8" t="s">
        <v>5</v>
      </c>
      <c r="J44" s="7"/>
      <c r="K44" s="9">
        <v>-47</v>
      </c>
      <c r="L44" s="7"/>
      <c r="M44" s="7"/>
      <c r="N44" s="9">
        <v>23</v>
      </c>
      <c r="O44" s="7"/>
      <c r="P44" s="7">
        <v>-125.572</v>
      </c>
      <c r="Q44" s="7">
        <v>298.18389999999999</v>
      </c>
      <c r="R44" s="7">
        <v>40.446899999999999</v>
      </c>
      <c r="S44" s="7">
        <v>1</v>
      </c>
      <c r="T44" s="10" t="s">
        <v>7</v>
      </c>
      <c r="U44" s="12">
        <v>81</v>
      </c>
      <c r="V44" s="10">
        <v>107</v>
      </c>
      <c r="W44" s="10">
        <f>((V44-U44)/U44)*100</f>
        <v>32.098765432098766</v>
      </c>
      <c r="X44" s="7"/>
      <c r="Y44" s="7">
        <f t="shared" ref="Y44" si="9">U44/300</f>
        <v>0.27</v>
      </c>
      <c r="Z44" s="7">
        <f>V44/300</f>
        <v>0.35666666666666669</v>
      </c>
      <c r="AA44" s="7"/>
      <c r="AB44" s="7"/>
      <c r="AC44" s="9">
        <v>1</v>
      </c>
      <c r="AD44" s="125"/>
    </row>
    <row r="45" spans="1:30" s="27" customFormat="1" x14ac:dyDescent="0.2">
      <c r="A45" s="11">
        <v>243</v>
      </c>
      <c r="B45" s="7" t="s">
        <v>58</v>
      </c>
      <c r="C45" s="8" t="s">
        <v>2</v>
      </c>
      <c r="D45" s="8" t="s">
        <v>61</v>
      </c>
      <c r="E45" s="7"/>
      <c r="F45" s="8">
        <v>13</v>
      </c>
      <c r="G45" s="7">
        <v>3</v>
      </c>
      <c r="H45" s="7" t="s">
        <v>10</v>
      </c>
      <c r="I45" s="8" t="s">
        <v>9</v>
      </c>
      <c r="J45" s="7"/>
      <c r="K45" s="9">
        <v>-54.3</v>
      </c>
      <c r="L45" s="7"/>
      <c r="M45" s="7"/>
      <c r="N45" s="9">
        <v>25</v>
      </c>
      <c r="O45" s="7">
        <v>26</v>
      </c>
      <c r="P45" s="7">
        <v>-61.284999999999997</v>
      </c>
      <c r="Q45" s="7">
        <v>341.60539999999997</v>
      </c>
      <c r="R45" s="7">
        <v>43.523899999999998</v>
      </c>
      <c r="S45" s="7">
        <v>1</v>
      </c>
      <c r="T45" s="10" t="s">
        <v>12</v>
      </c>
      <c r="U45" s="12" t="s">
        <v>7</v>
      </c>
      <c r="V45" s="10" t="s">
        <v>7</v>
      </c>
      <c r="W45" s="10" t="s">
        <v>7</v>
      </c>
      <c r="X45" s="7"/>
      <c r="Y45" s="7"/>
      <c r="Z45" s="7"/>
      <c r="AA45" s="7"/>
      <c r="AB45" s="7"/>
      <c r="AC45" s="9">
        <v>1</v>
      </c>
      <c r="AD45" s="125"/>
    </row>
    <row r="46" spans="1:30" s="27" customFormat="1" x14ac:dyDescent="0.2">
      <c r="A46" s="11">
        <v>244</v>
      </c>
      <c r="B46" s="7" t="s">
        <v>58</v>
      </c>
      <c r="C46" s="8" t="s">
        <v>2</v>
      </c>
      <c r="D46" s="8" t="s">
        <v>61</v>
      </c>
      <c r="E46" s="7"/>
      <c r="F46" s="8">
        <v>13</v>
      </c>
      <c r="G46" s="7">
        <v>4</v>
      </c>
      <c r="H46" s="7" t="s">
        <v>10</v>
      </c>
      <c r="I46" s="8" t="s">
        <v>5</v>
      </c>
      <c r="J46" s="7"/>
      <c r="K46" s="9">
        <v>-59.8</v>
      </c>
      <c r="L46" s="7"/>
      <c r="M46" s="7"/>
      <c r="N46" s="9">
        <v>28</v>
      </c>
      <c r="O46" s="7">
        <v>29</v>
      </c>
      <c r="P46" s="7">
        <v>-131.16460000000001</v>
      </c>
      <c r="Q46" s="7">
        <v>121.3984</v>
      </c>
      <c r="R46" s="7">
        <v>26.8703</v>
      </c>
      <c r="S46" s="7">
        <v>1</v>
      </c>
      <c r="T46" s="10">
        <v>225</v>
      </c>
      <c r="U46" s="12">
        <v>87</v>
      </c>
      <c r="V46" s="10">
        <v>52</v>
      </c>
      <c r="W46" s="10">
        <f>((V46-U46)/U46)*100</f>
        <v>-40.229885057471265</v>
      </c>
      <c r="X46" s="7"/>
      <c r="Y46" s="7">
        <f t="shared" ref="Y46:Z47" si="10">U46/300</f>
        <v>0.28999999999999998</v>
      </c>
      <c r="Z46" s="7">
        <f t="shared" si="10"/>
        <v>0.17333333333333334</v>
      </c>
      <c r="AA46" s="7"/>
      <c r="AB46" s="7"/>
      <c r="AC46" s="9">
        <v>1</v>
      </c>
      <c r="AD46" s="125"/>
    </row>
    <row r="47" spans="1:30" s="161" customFormat="1" x14ac:dyDescent="0.2">
      <c r="A47" s="175">
        <v>245</v>
      </c>
      <c r="B47" s="151" t="s">
        <v>58</v>
      </c>
      <c r="C47" s="153" t="s">
        <v>2</v>
      </c>
      <c r="D47" s="153" t="s">
        <v>61</v>
      </c>
      <c r="E47" s="151"/>
      <c r="F47" s="153">
        <v>13</v>
      </c>
      <c r="G47" s="151">
        <v>5</v>
      </c>
      <c r="H47" s="151" t="s">
        <v>10</v>
      </c>
      <c r="I47" s="153" t="s">
        <v>5</v>
      </c>
      <c r="J47" s="151"/>
      <c r="K47" s="157">
        <v>-63.3</v>
      </c>
      <c r="L47" s="151"/>
      <c r="M47" s="151"/>
      <c r="N47" s="157">
        <v>30</v>
      </c>
      <c r="O47" s="151">
        <v>31</v>
      </c>
      <c r="P47" s="151">
        <v>-33.054699999999997</v>
      </c>
      <c r="Q47" s="151">
        <v>309.8005</v>
      </c>
      <c r="R47" s="151">
        <v>41.296599999999998</v>
      </c>
      <c r="S47" s="151">
        <v>1</v>
      </c>
      <c r="T47" s="155">
        <v>125</v>
      </c>
      <c r="U47" s="156">
        <v>66</v>
      </c>
      <c r="V47" s="155">
        <v>95</v>
      </c>
      <c r="W47" s="155">
        <f>((V47-U47)/U47)*100</f>
        <v>43.939393939393938</v>
      </c>
      <c r="X47" s="151"/>
      <c r="Y47" s="151">
        <f t="shared" si="10"/>
        <v>0.22</v>
      </c>
      <c r="Z47" s="151">
        <f t="shared" si="10"/>
        <v>0.31666666666666665</v>
      </c>
      <c r="AA47" s="151"/>
      <c r="AB47" s="151"/>
      <c r="AC47" s="157">
        <v>1</v>
      </c>
      <c r="AD47" s="197"/>
    </row>
    <row r="48" spans="1:30" s="174" customFormat="1" x14ac:dyDescent="0.2">
      <c r="A48" s="178">
        <v>246</v>
      </c>
      <c r="B48" s="166" t="s">
        <v>58</v>
      </c>
      <c r="C48" s="149" t="s">
        <v>2</v>
      </c>
      <c r="D48" s="149" t="s">
        <v>62</v>
      </c>
      <c r="E48" s="166"/>
      <c r="F48" s="149">
        <v>13</v>
      </c>
      <c r="G48" s="166">
        <v>1</v>
      </c>
      <c r="H48" s="166" t="s">
        <v>16</v>
      </c>
      <c r="I48" s="149" t="s">
        <v>9</v>
      </c>
      <c r="J48" s="166"/>
      <c r="K48" s="171">
        <v>-55</v>
      </c>
      <c r="L48" s="166"/>
      <c r="M48" s="166"/>
      <c r="N48" s="171">
        <v>1</v>
      </c>
      <c r="O48" s="166">
        <v>4</v>
      </c>
      <c r="P48" s="166">
        <v>-107.6964</v>
      </c>
      <c r="Q48" s="166">
        <v>183.20410000000001</v>
      </c>
      <c r="R48" s="166">
        <v>24.972200000000001</v>
      </c>
      <c r="S48" s="166">
        <v>1</v>
      </c>
      <c r="T48" s="169">
        <v>225</v>
      </c>
      <c r="U48" s="170" t="s">
        <v>7</v>
      </c>
      <c r="V48" s="169" t="s">
        <v>7</v>
      </c>
      <c r="W48" s="169" t="s">
        <v>7</v>
      </c>
      <c r="X48" s="166"/>
      <c r="Y48" s="7" t="e">
        <f t="shared" ref="Y48:Y52" si="11">U48/300</f>
        <v>#VALUE!</v>
      </c>
      <c r="Z48" s="166"/>
      <c r="AA48" s="166"/>
      <c r="AB48" s="166"/>
      <c r="AC48" s="171">
        <v>2</v>
      </c>
      <c r="AD48" s="199"/>
    </row>
    <row r="49" spans="1:30" s="27" customFormat="1" x14ac:dyDescent="0.2">
      <c r="A49" s="11">
        <v>247</v>
      </c>
      <c r="B49" s="7" t="s">
        <v>58</v>
      </c>
      <c r="C49" s="8" t="s">
        <v>2</v>
      </c>
      <c r="D49" s="8" t="s">
        <v>62</v>
      </c>
      <c r="E49" s="7"/>
      <c r="F49" s="8">
        <v>14</v>
      </c>
      <c r="G49" s="7">
        <v>2</v>
      </c>
      <c r="H49" s="7" t="s">
        <v>16</v>
      </c>
      <c r="I49" s="8" t="s">
        <v>5</v>
      </c>
      <c r="J49" s="7"/>
      <c r="K49" s="9">
        <v>-54.6</v>
      </c>
      <c r="L49" s="7"/>
      <c r="M49" s="7"/>
      <c r="N49" s="9">
        <v>5</v>
      </c>
      <c r="O49" s="7">
        <v>6</v>
      </c>
      <c r="P49" s="7">
        <v>-65.468800000000002</v>
      </c>
      <c r="Q49" s="7">
        <v>274.85410000000002</v>
      </c>
      <c r="R49" s="7">
        <v>26.279399999999999</v>
      </c>
      <c r="S49" s="7">
        <v>1</v>
      </c>
      <c r="T49" s="10">
        <v>175</v>
      </c>
      <c r="U49" s="12">
        <v>42</v>
      </c>
      <c r="V49" s="10">
        <v>72</v>
      </c>
      <c r="W49" s="10">
        <f>((V49-U49)/U49)*100</f>
        <v>71.428571428571431</v>
      </c>
      <c r="X49" s="7"/>
      <c r="Y49" s="7">
        <f t="shared" si="11"/>
        <v>0.14000000000000001</v>
      </c>
      <c r="Z49" s="7">
        <f>V49/300</f>
        <v>0.24</v>
      </c>
      <c r="AA49" s="7"/>
      <c r="AB49" s="7"/>
      <c r="AC49" s="9">
        <v>2</v>
      </c>
      <c r="AD49" s="125"/>
    </row>
    <row r="50" spans="1:30" s="27" customFormat="1" x14ac:dyDescent="0.2">
      <c r="A50" s="11">
        <v>248</v>
      </c>
      <c r="B50" s="7" t="s">
        <v>58</v>
      </c>
      <c r="C50" s="8" t="s">
        <v>2</v>
      </c>
      <c r="D50" s="8" t="s">
        <v>62</v>
      </c>
      <c r="E50" s="7"/>
      <c r="F50" s="8">
        <v>14</v>
      </c>
      <c r="G50" s="7">
        <v>3</v>
      </c>
      <c r="H50" s="7" t="s">
        <v>16</v>
      </c>
      <c r="I50" s="8" t="s">
        <v>9</v>
      </c>
      <c r="J50" s="7"/>
      <c r="K50" s="9">
        <v>-56.1</v>
      </c>
      <c r="L50" s="7"/>
      <c r="M50" s="7"/>
      <c r="N50" s="9">
        <v>7</v>
      </c>
      <c r="O50" s="7">
        <v>9</v>
      </c>
      <c r="P50" s="7">
        <v>-53.512300000000003</v>
      </c>
      <c r="Q50" s="7">
        <v>327.154</v>
      </c>
      <c r="R50" s="7">
        <v>35.395899999999997</v>
      </c>
      <c r="S50" s="7">
        <v>1</v>
      </c>
      <c r="T50" s="10">
        <v>25</v>
      </c>
      <c r="U50" s="12" t="s">
        <v>7</v>
      </c>
      <c r="V50" s="10" t="s">
        <v>7</v>
      </c>
      <c r="W50" s="10" t="s">
        <v>7</v>
      </c>
      <c r="X50" s="7"/>
      <c r="Y50" s="7" t="e">
        <f t="shared" si="11"/>
        <v>#VALUE!</v>
      </c>
      <c r="Z50" s="7"/>
      <c r="AA50" s="7"/>
      <c r="AB50" s="7"/>
      <c r="AC50" s="9">
        <v>2</v>
      </c>
      <c r="AD50" s="125"/>
    </row>
    <row r="51" spans="1:30" s="27" customFormat="1" x14ac:dyDescent="0.2">
      <c r="A51" s="11">
        <v>249</v>
      </c>
      <c r="B51" s="7" t="s">
        <v>58</v>
      </c>
      <c r="C51" s="8" t="s">
        <v>2</v>
      </c>
      <c r="D51" s="8" t="s">
        <v>62</v>
      </c>
      <c r="E51" s="7"/>
      <c r="F51" s="8">
        <v>14</v>
      </c>
      <c r="G51" s="7">
        <v>4</v>
      </c>
      <c r="H51" s="7" t="s">
        <v>16</v>
      </c>
      <c r="I51" s="8" t="s">
        <v>5</v>
      </c>
      <c r="J51" s="7"/>
      <c r="K51" s="9">
        <v>-55.6</v>
      </c>
      <c r="L51" s="7"/>
      <c r="M51" s="7"/>
      <c r="N51" s="9">
        <v>10</v>
      </c>
      <c r="O51" s="7">
        <v>11</v>
      </c>
      <c r="P51" s="7">
        <v>-30.217300000000002</v>
      </c>
      <c r="Q51" s="7">
        <v>889.9855</v>
      </c>
      <c r="R51" s="7">
        <v>40.142800000000001</v>
      </c>
      <c r="S51" s="7">
        <v>1</v>
      </c>
      <c r="T51" s="10">
        <v>75</v>
      </c>
      <c r="U51" s="12">
        <v>48</v>
      </c>
      <c r="V51" s="10">
        <v>422</v>
      </c>
      <c r="W51" s="10">
        <f>((V51-U51)/U51)*100</f>
        <v>779.16666666666674</v>
      </c>
      <c r="X51" s="7"/>
      <c r="Y51" s="7">
        <f t="shared" si="11"/>
        <v>0.16</v>
      </c>
      <c r="Z51" s="7">
        <f>V51/300</f>
        <v>1.4066666666666667</v>
      </c>
      <c r="AA51" s="7"/>
      <c r="AB51" s="7"/>
      <c r="AC51" s="9">
        <v>2</v>
      </c>
      <c r="AD51" s="125"/>
    </row>
    <row r="52" spans="1:30" s="27" customFormat="1" x14ac:dyDescent="0.2">
      <c r="A52" s="11">
        <v>250</v>
      </c>
      <c r="B52" s="7" t="s">
        <v>58</v>
      </c>
      <c r="C52" s="8" t="s">
        <v>2</v>
      </c>
      <c r="D52" s="8" t="s">
        <v>62</v>
      </c>
      <c r="E52" s="7"/>
      <c r="F52" s="8">
        <v>14</v>
      </c>
      <c r="G52" s="7">
        <v>5</v>
      </c>
      <c r="H52" s="7" t="s">
        <v>16</v>
      </c>
      <c r="I52" s="8" t="s">
        <v>9</v>
      </c>
      <c r="J52" s="7"/>
      <c r="K52" s="9">
        <v>-61.1</v>
      </c>
      <c r="L52" s="7"/>
      <c r="M52" s="7"/>
      <c r="N52" s="9">
        <v>12</v>
      </c>
      <c r="O52" s="7">
        <v>13</v>
      </c>
      <c r="P52" s="7">
        <v>-22.3995</v>
      </c>
      <c r="Q52" s="7">
        <v>485.2192</v>
      </c>
      <c r="R52" s="7">
        <v>24.098400000000002</v>
      </c>
      <c r="S52" s="7">
        <v>1</v>
      </c>
      <c r="T52" s="10">
        <v>175</v>
      </c>
      <c r="U52" s="12" t="s">
        <v>7</v>
      </c>
      <c r="V52" s="10" t="s">
        <v>7</v>
      </c>
      <c r="W52" s="10" t="s">
        <v>7</v>
      </c>
      <c r="X52" s="7"/>
      <c r="Y52" s="7" t="e">
        <f t="shared" si="11"/>
        <v>#VALUE!</v>
      </c>
      <c r="Z52" s="7"/>
      <c r="AA52" s="7"/>
      <c r="AB52" s="7"/>
      <c r="AC52" s="9">
        <v>1</v>
      </c>
      <c r="AD52" s="125"/>
    </row>
    <row r="53" spans="1:30" s="161" customFormat="1" x14ac:dyDescent="0.2">
      <c r="A53" s="175">
        <v>251</v>
      </c>
      <c r="B53" s="151" t="s">
        <v>58</v>
      </c>
      <c r="C53" s="153" t="s">
        <v>2</v>
      </c>
      <c r="D53" s="153" t="s">
        <v>62</v>
      </c>
      <c r="E53" s="151"/>
      <c r="F53" s="153">
        <v>14</v>
      </c>
      <c r="G53" s="151">
        <v>6</v>
      </c>
      <c r="H53" s="151" t="s">
        <v>16</v>
      </c>
      <c r="I53" s="153" t="s">
        <v>5</v>
      </c>
      <c r="J53" s="151"/>
      <c r="K53" s="157">
        <v>-55.4</v>
      </c>
      <c r="L53" s="151"/>
      <c r="M53" s="151"/>
      <c r="N53" s="157">
        <v>14</v>
      </c>
      <c r="O53" s="151">
        <v>16</v>
      </c>
      <c r="P53" s="151">
        <v>-77.478099999999998</v>
      </c>
      <c r="Q53" s="151">
        <v>316.4572</v>
      </c>
      <c r="R53" s="151">
        <v>60.268099999999997</v>
      </c>
      <c r="S53" s="151">
        <v>1</v>
      </c>
      <c r="T53" s="155" t="s">
        <v>12</v>
      </c>
      <c r="U53" s="156">
        <v>105</v>
      </c>
      <c r="V53" s="155">
        <v>568</v>
      </c>
      <c r="W53" s="155">
        <f>((V53-U53)/U53)*100</f>
        <v>440.95238095238096</v>
      </c>
      <c r="X53" s="151"/>
      <c r="Y53" s="151">
        <f t="shared" ref="Y53:Z54" si="12">U53/300</f>
        <v>0.35</v>
      </c>
      <c r="Z53" s="151">
        <f t="shared" si="12"/>
        <v>1.8933333333333333</v>
      </c>
      <c r="AA53" s="151"/>
      <c r="AB53" s="151"/>
      <c r="AC53" s="157">
        <v>2</v>
      </c>
      <c r="AD53" s="197"/>
    </row>
    <row r="54" spans="1:30" s="27" customFormat="1" x14ac:dyDescent="0.2">
      <c r="A54" s="11">
        <v>252</v>
      </c>
      <c r="B54" s="7" t="s">
        <v>58</v>
      </c>
      <c r="C54" s="8" t="s">
        <v>2</v>
      </c>
      <c r="D54" s="8" t="s">
        <v>62</v>
      </c>
      <c r="E54" s="7"/>
      <c r="F54" s="8">
        <v>14</v>
      </c>
      <c r="G54" s="7">
        <v>1</v>
      </c>
      <c r="H54" s="7" t="s">
        <v>63</v>
      </c>
      <c r="I54" s="7" t="s">
        <v>5</v>
      </c>
      <c r="J54" s="7"/>
      <c r="K54" s="9">
        <v>-25.5</v>
      </c>
      <c r="L54" s="7"/>
      <c r="M54" s="7"/>
      <c r="N54" s="9">
        <v>18</v>
      </c>
      <c r="O54" s="7">
        <v>19</v>
      </c>
      <c r="P54" s="7">
        <v>-78.476699999999994</v>
      </c>
      <c r="Q54" s="129">
        <v>331.04160000000002</v>
      </c>
      <c r="R54" s="7">
        <v>44.409100000000002</v>
      </c>
      <c r="S54" s="7">
        <v>1</v>
      </c>
      <c r="T54" s="10">
        <v>50</v>
      </c>
      <c r="U54" s="12">
        <v>195</v>
      </c>
      <c r="V54" s="10">
        <v>127</v>
      </c>
      <c r="W54" s="10">
        <f>((V54-U54)/U54)*100</f>
        <v>-34.871794871794869</v>
      </c>
      <c r="X54" s="7"/>
      <c r="Y54" s="7">
        <f t="shared" si="12"/>
        <v>0.65</v>
      </c>
      <c r="Z54" s="7">
        <f t="shared" si="12"/>
        <v>0.42333333333333334</v>
      </c>
      <c r="AA54" s="7"/>
      <c r="AB54" s="7"/>
      <c r="AC54" s="9">
        <v>2</v>
      </c>
      <c r="AD54" s="125"/>
    </row>
    <row r="55" spans="1:30" s="29" customFormat="1" ht="17" thickBot="1" x14ac:dyDescent="0.25">
      <c r="A55" s="13">
        <v>253</v>
      </c>
      <c r="B55" s="14" t="s">
        <v>58</v>
      </c>
      <c r="C55" s="15" t="s">
        <v>2</v>
      </c>
      <c r="D55" s="15" t="s">
        <v>62</v>
      </c>
      <c r="E55" s="14"/>
      <c r="F55" s="15">
        <v>14</v>
      </c>
      <c r="G55" s="14">
        <v>2</v>
      </c>
      <c r="H55" s="14" t="s">
        <v>63</v>
      </c>
      <c r="I55" s="14"/>
      <c r="J55" s="14"/>
      <c r="K55" s="73">
        <v>-50.4</v>
      </c>
      <c r="L55" s="14"/>
      <c r="M55" s="14"/>
      <c r="N55" s="73">
        <v>21</v>
      </c>
      <c r="O55" s="14"/>
      <c r="P55" s="14">
        <v>-268.28719999999998</v>
      </c>
      <c r="Q55" s="141">
        <v>176.45580000000001</v>
      </c>
      <c r="R55" s="14">
        <v>20.7621</v>
      </c>
      <c r="S55" s="14">
        <v>1</v>
      </c>
      <c r="T55" s="16" t="s">
        <v>7</v>
      </c>
      <c r="U55" s="28" t="s">
        <v>7</v>
      </c>
      <c r="V55" s="16" t="s">
        <v>7</v>
      </c>
      <c r="W55" s="16" t="s">
        <v>7</v>
      </c>
      <c r="X55" s="14"/>
      <c r="Y55" s="14"/>
      <c r="Z55" s="14"/>
      <c r="AA55" s="14"/>
      <c r="AB55" s="14"/>
      <c r="AC55" s="14">
        <v>2</v>
      </c>
      <c r="AD55" s="127"/>
    </row>
    <row r="56" spans="1:30" s="134" customFormat="1" x14ac:dyDescent="0.2">
      <c r="A56" s="188" t="s">
        <v>0</v>
      </c>
      <c r="B56" s="189"/>
      <c r="C56" s="189"/>
      <c r="D56" s="189"/>
      <c r="E56" s="189"/>
      <c r="F56" s="189"/>
      <c r="G56" s="190"/>
      <c r="H56" s="190"/>
      <c r="I56" s="189"/>
      <c r="J56" s="134" t="s">
        <v>193</v>
      </c>
      <c r="K56" s="134">
        <f>AVERAGE(K35:K42)</f>
        <v>-56.962499999999999</v>
      </c>
      <c r="O56" s="134" t="s">
        <v>193</v>
      </c>
      <c r="P56" s="134">
        <f t="shared" ref="P56:R56" si="13">AVERAGE(P35:P42)</f>
        <v>-84.550437500000001</v>
      </c>
      <c r="Q56" s="134">
        <f t="shared" si="13"/>
        <v>263.36595</v>
      </c>
      <c r="R56" s="134">
        <f t="shared" si="13"/>
        <v>41.605599999999995</v>
      </c>
      <c r="T56" s="143">
        <f>MEDIAN(T35:T42)</f>
        <v>200</v>
      </c>
      <c r="U56" s="134">
        <f t="shared" ref="U56:V56" si="14">AVERAGE(U35:U42)</f>
        <v>362.5</v>
      </c>
      <c r="V56" s="273">
        <f t="shared" si="14"/>
        <v>441</v>
      </c>
      <c r="W56" s="190"/>
      <c r="X56" s="190"/>
      <c r="Y56" s="190">
        <f>U56/300</f>
        <v>1.2083333333333333</v>
      </c>
      <c r="Z56" s="190">
        <f t="shared" ref="Z56:Z59" si="15">V56/300</f>
        <v>1.47</v>
      </c>
      <c r="AA56" s="190"/>
      <c r="AB56" s="190"/>
      <c r="AC56" s="190"/>
      <c r="AD56" s="191"/>
    </row>
    <row r="57" spans="1:30" s="137" customFormat="1" x14ac:dyDescent="0.2">
      <c r="A57" s="198"/>
      <c r="B57" s="185"/>
      <c r="C57" s="185"/>
      <c r="D57" s="185"/>
      <c r="E57" s="185"/>
      <c r="F57" s="185"/>
      <c r="G57" s="186"/>
      <c r="H57" s="186"/>
      <c r="I57" s="185"/>
      <c r="J57" s="137" t="s">
        <v>194</v>
      </c>
      <c r="K57" s="137">
        <f>AVERAGE(K43:K47)</f>
        <v>-54.52</v>
      </c>
      <c r="O57" s="137" t="s">
        <v>194</v>
      </c>
      <c r="P57" s="137">
        <f>AVERAGE(P43:P47)</f>
        <v>-123.87270000000001</v>
      </c>
      <c r="Q57" s="137">
        <f>AVERAGE(Q43:Q47)</f>
        <v>249.4888</v>
      </c>
      <c r="R57" s="137">
        <f>AVERAGE(R43:R47)</f>
        <v>34.579960000000007</v>
      </c>
      <c r="T57" s="145">
        <f>MEDIAN(T43:T47)</f>
        <v>175</v>
      </c>
      <c r="U57" s="137">
        <f>AVERAGE(U43:U47)</f>
        <v>78</v>
      </c>
      <c r="V57" s="274">
        <f>AVERAGE(V43:V47)</f>
        <v>84.666666666666671</v>
      </c>
      <c r="W57" s="186"/>
      <c r="X57" s="186"/>
      <c r="Y57" s="186">
        <f t="shared" ref="Y57:Y59" si="16">U57/300</f>
        <v>0.26</v>
      </c>
      <c r="Z57" s="186">
        <f t="shared" si="15"/>
        <v>0.28222222222222226</v>
      </c>
      <c r="AA57" s="186"/>
      <c r="AB57" s="186"/>
      <c r="AC57" s="186"/>
      <c r="AD57" s="196"/>
    </row>
    <row r="58" spans="1:30" s="137" customFormat="1" x14ac:dyDescent="0.2">
      <c r="A58" s="198"/>
      <c r="B58" s="185"/>
      <c r="C58" s="185"/>
      <c r="D58" s="185"/>
      <c r="E58" s="185"/>
      <c r="F58" s="185"/>
      <c r="G58" s="186"/>
      <c r="H58" s="186"/>
      <c r="I58" s="185"/>
      <c r="J58" s="137" t="s">
        <v>195</v>
      </c>
      <c r="K58" s="137">
        <f>AVERAGE(K48:K53)</f>
        <v>-56.29999999999999</v>
      </c>
      <c r="O58" s="137" t="s">
        <v>195</v>
      </c>
      <c r="P58" s="137">
        <f>AVERAGE(P48:P53)</f>
        <v>-59.462066666666665</v>
      </c>
      <c r="Q58" s="137">
        <f>AVERAGE(Q48:Q53)</f>
        <v>412.81234999999998</v>
      </c>
      <c r="R58" s="137">
        <f>AVERAGE(R48:R53)</f>
        <v>35.192799999999998</v>
      </c>
      <c r="T58" s="145">
        <f>MEDIAN(T48:T53)</f>
        <v>175</v>
      </c>
      <c r="U58" s="137">
        <f>AVERAGE(U48:U53)</f>
        <v>65</v>
      </c>
      <c r="V58" s="274">
        <f>AVERAGE(V48:V53)</f>
        <v>354</v>
      </c>
      <c r="W58" s="186"/>
      <c r="X58" s="186"/>
      <c r="Y58" s="186">
        <f t="shared" si="16"/>
        <v>0.21666666666666667</v>
      </c>
      <c r="Z58" s="186">
        <f t="shared" si="15"/>
        <v>1.18</v>
      </c>
      <c r="AA58" s="186"/>
      <c r="AB58" s="186"/>
      <c r="AC58" s="186"/>
      <c r="AD58" s="196"/>
    </row>
    <row r="59" spans="1:30" s="136" customFormat="1" ht="17" thickBot="1" x14ac:dyDescent="0.25">
      <c r="A59" s="192"/>
      <c r="B59" s="193"/>
      <c r="C59" s="193"/>
      <c r="D59" s="193"/>
      <c r="E59" s="193"/>
      <c r="F59" s="193"/>
      <c r="G59" s="194"/>
      <c r="H59" s="194"/>
      <c r="I59" s="193"/>
      <c r="J59" s="136" t="s">
        <v>75</v>
      </c>
      <c r="K59" s="136">
        <f>AVERAGE(K54:K55)</f>
        <v>-37.950000000000003</v>
      </c>
      <c r="O59" s="136" t="s">
        <v>75</v>
      </c>
      <c r="P59" s="136">
        <f t="shared" ref="P59:R59" si="17">AVERAGE(P54:P55)</f>
        <v>-173.38194999999999</v>
      </c>
      <c r="Q59" s="136">
        <f t="shared" si="17"/>
        <v>253.74870000000001</v>
      </c>
      <c r="R59" s="136">
        <f t="shared" si="17"/>
        <v>32.585599999999999</v>
      </c>
      <c r="T59" s="144">
        <f>MEDIAN(T54:T55)</f>
        <v>50</v>
      </c>
      <c r="U59" s="136">
        <f t="shared" ref="U59:V59" si="18">AVERAGE(U54:U55)</f>
        <v>195</v>
      </c>
      <c r="V59" s="275">
        <f t="shared" si="18"/>
        <v>127</v>
      </c>
      <c r="W59" s="194"/>
      <c r="X59" s="194"/>
      <c r="Y59" s="194">
        <f t="shared" si="16"/>
        <v>0.65</v>
      </c>
      <c r="Z59" s="194">
        <f t="shared" si="15"/>
        <v>0.42333333333333334</v>
      </c>
      <c r="AA59" s="194"/>
      <c r="AB59" s="194"/>
      <c r="AC59" s="194"/>
      <c r="AD59" s="195"/>
    </row>
    <row r="60" spans="1:30" ht="17" thickBot="1" x14ac:dyDescent="0.25"/>
    <row r="61" spans="1:30" s="26" customFormat="1" x14ac:dyDescent="0.2">
      <c r="A61" s="3">
        <v>254</v>
      </c>
      <c r="B61" s="2" t="s">
        <v>64</v>
      </c>
      <c r="C61" s="3" t="s">
        <v>2</v>
      </c>
      <c r="D61" s="3" t="s">
        <v>65</v>
      </c>
      <c r="E61" s="2"/>
      <c r="F61" s="3">
        <v>13</v>
      </c>
      <c r="G61" s="2">
        <v>1</v>
      </c>
      <c r="H61" s="2" t="s">
        <v>63</v>
      </c>
      <c r="I61" s="3" t="s">
        <v>9</v>
      </c>
      <c r="J61" s="2"/>
      <c r="K61" s="4">
        <v>-61.1</v>
      </c>
      <c r="L61" s="2"/>
      <c r="M61" s="2"/>
      <c r="N61" s="4">
        <v>1</v>
      </c>
      <c r="O61" s="4">
        <v>2</v>
      </c>
      <c r="P61" s="2">
        <v>-26.979099999999999</v>
      </c>
      <c r="Q61" s="2">
        <v>404.4701</v>
      </c>
      <c r="R61" s="2">
        <v>23.117599999999999</v>
      </c>
      <c r="S61" s="2">
        <v>1</v>
      </c>
      <c r="T61" s="5">
        <v>0</v>
      </c>
      <c r="U61" s="6" t="s">
        <v>7</v>
      </c>
      <c r="V61" s="5" t="s">
        <v>7</v>
      </c>
      <c r="W61" s="5" t="s">
        <v>7</v>
      </c>
      <c r="X61" s="2">
        <v>1</v>
      </c>
      <c r="Y61" s="2"/>
      <c r="Z61" s="2"/>
      <c r="AA61" s="2"/>
      <c r="AB61" s="2"/>
      <c r="AC61" s="2">
        <v>1</v>
      </c>
      <c r="AD61" s="132"/>
    </row>
    <row r="62" spans="1:30" s="161" customFormat="1" ht="51" x14ac:dyDescent="0.2">
      <c r="A62" s="153">
        <v>255</v>
      </c>
      <c r="B62" s="151" t="s">
        <v>64</v>
      </c>
      <c r="C62" s="153" t="s">
        <v>2</v>
      </c>
      <c r="D62" s="153" t="s">
        <v>65</v>
      </c>
      <c r="E62" s="151"/>
      <c r="F62" s="153">
        <v>13</v>
      </c>
      <c r="G62" s="151">
        <v>2</v>
      </c>
      <c r="H62" s="151" t="s">
        <v>63</v>
      </c>
      <c r="I62" s="153" t="s">
        <v>5</v>
      </c>
      <c r="J62" s="151"/>
      <c r="K62" s="157">
        <v>-50</v>
      </c>
      <c r="L62" s="151"/>
      <c r="M62" s="151"/>
      <c r="N62" s="157">
        <v>3</v>
      </c>
      <c r="O62" s="157">
        <v>6</v>
      </c>
      <c r="P62" s="151">
        <v>-86.833299999999994</v>
      </c>
      <c r="Q62" s="151">
        <v>366.95650000000001</v>
      </c>
      <c r="R62" s="151">
        <v>27.814699999999998</v>
      </c>
      <c r="S62" s="151">
        <v>1</v>
      </c>
      <c r="T62" s="155">
        <v>25</v>
      </c>
      <c r="U62" s="156">
        <v>8</v>
      </c>
      <c r="V62" s="208">
        <v>14310</v>
      </c>
      <c r="W62" s="208">
        <f>((V62-U62)/U62)*100</f>
        <v>178775</v>
      </c>
      <c r="X62" s="151">
        <v>4</v>
      </c>
      <c r="Y62" s="151">
        <f>U62/300</f>
        <v>2.6666666666666668E-2</v>
      </c>
      <c r="Z62" s="151">
        <f>V62/300</f>
        <v>47.7</v>
      </c>
      <c r="AA62" s="151"/>
      <c r="AB62" s="151"/>
      <c r="AC62" s="151">
        <v>1</v>
      </c>
      <c r="AD62" s="197" t="s">
        <v>196</v>
      </c>
    </row>
    <row r="63" spans="1:30" s="174" customFormat="1" x14ac:dyDescent="0.2">
      <c r="A63" s="149">
        <v>261</v>
      </c>
      <c r="B63" s="166" t="s">
        <v>64</v>
      </c>
      <c r="C63" s="149" t="s">
        <v>2</v>
      </c>
      <c r="D63" s="149" t="s">
        <v>68</v>
      </c>
      <c r="E63" s="166"/>
      <c r="F63" s="149">
        <v>13</v>
      </c>
      <c r="G63" s="166">
        <v>1</v>
      </c>
      <c r="H63" s="166" t="s">
        <v>4</v>
      </c>
      <c r="I63" s="149" t="s">
        <v>9</v>
      </c>
      <c r="J63" s="166"/>
      <c r="K63" s="171">
        <v>-50.3</v>
      </c>
      <c r="L63" s="166"/>
      <c r="M63" s="166"/>
      <c r="N63" s="171">
        <v>1</v>
      </c>
      <c r="O63" s="166">
        <v>3</v>
      </c>
      <c r="P63" s="166">
        <v>-111.7611</v>
      </c>
      <c r="Q63" s="166">
        <v>167.9674</v>
      </c>
      <c r="R63" s="166">
        <v>17.497</v>
      </c>
      <c r="S63" s="166">
        <v>1</v>
      </c>
      <c r="T63" s="169">
        <v>200</v>
      </c>
      <c r="U63" s="170" t="s">
        <v>7</v>
      </c>
      <c r="V63" s="169" t="s">
        <v>7</v>
      </c>
      <c r="W63" s="169" t="s">
        <v>7</v>
      </c>
      <c r="X63" s="166">
        <v>2</v>
      </c>
      <c r="Y63" s="166"/>
      <c r="Z63" s="166"/>
      <c r="AA63" s="166"/>
      <c r="AB63" s="166"/>
      <c r="AC63" s="166">
        <v>2</v>
      </c>
      <c r="AD63" s="199"/>
    </row>
    <row r="64" spans="1:30" s="27" customFormat="1" x14ac:dyDescent="0.2">
      <c r="A64" s="8">
        <v>262</v>
      </c>
      <c r="B64" s="7" t="s">
        <v>64</v>
      </c>
      <c r="C64" s="8" t="s">
        <v>2</v>
      </c>
      <c r="D64" s="8" t="s">
        <v>69</v>
      </c>
      <c r="E64" s="7"/>
      <c r="F64" s="8">
        <v>13</v>
      </c>
      <c r="G64" s="7">
        <v>2</v>
      </c>
      <c r="H64" s="7" t="s">
        <v>4</v>
      </c>
      <c r="I64" s="8" t="s">
        <v>9</v>
      </c>
      <c r="J64" s="7"/>
      <c r="K64" s="7"/>
      <c r="L64" s="7"/>
      <c r="M64" s="7"/>
      <c r="N64" s="9">
        <v>1</v>
      </c>
      <c r="O64" s="7"/>
      <c r="P64" s="7">
        <v>-128.50479999999999</v>
      </c>
      <c r="Q64" s="7">
        <v>412.0575</v>
      </c>
      <c r="R64" s="7">
        <v>20.960899999999999</v>
      </c>
      <c r="S64" s="7">
        <v>1</v>
      </c>
      <c r="T64" s="10" t="s">
        <v>7</v>
      </c>
      <c r="U64" s="12" t="s">
        <v>7</v>
      </c>
      <c r="V64" s="10" t="s">
        <v>7</v>
      </c>
      <c r="W64" s="10" t="s">
        <v>7</v>
      </c>
      <c r="X64" s="7"/>
      <c r="Y64" s="7"/>
      <c r="Z64" s="7"/>
      <c r="AA64" s="7"/>
      <c r="AB64" s="7"/>
      <c r="AC64" s="7">
        <v>2</v>
      </c>
      <c r="AD64" s="125"/>
    </row>
    <row r="65" spans="1:30" s="27" customFormat="1" x14ac:dyDescent="0.2">
      <c r="A65" s="8">
        <v>263</v>
      </c>
      <c r="B65" s="7" t="s">
        <v>64</v>
      </c>
      <c r="C65" s="8" t="s">
        <v>2</v>
      </c>
      <c r="D65" s="8" t="s">
        <v>69</v>
      </c>
      <c r="E65" s="7"/>
      <c r="F65" s="8">
        <v>13</v>
      </c>
      <c r="G65" s="7">
        <v>3</v>
      </c>
      <c r="H65" s="7" t="s">
        <v>4</v>
      </c>
      <c r="I65" s="8" t="s">
        <v>9</v>
      </c>
      <c r="J65" s="7"/>
      <c r="K65" s="7">
        <v>-52.5</v>
      </c>
      <c r="L65" s="7"/>
      <c r="M65" s="7"/>
      <c r="N65" s="9">
        <v>2</v>
      </c>
      <c r="O65" s="7">
        <v>3</v>
      </c>
      <c r="P65" s="7">
        <v>-70.251800000000003</v>
      </c>
      <c r="Q65" s="7">
        <v>283.1327</v>
      </c>
      <c r="R65" s="7">
        <v>25.068300000000001</v>
      </c>
      <c r="S65" s="7">
        <v>1</v>
      </c>
      <c r="T65" s="10" t="s">
        <v>12</v>
      </c>
      <c r="U65" s="12" t="s">
        <v>7</v>
      </c>
      <c r="V65" s="10" t="s">
        <v>7</v>
      </c>
      <c r="W65" s="10" t="s">
        <v>7</v>
      </c>
      <c r="X65" s="7"/>
      <c r="Y65" s="7"/>
      <c r="Z65" s="7"/>
      <c r="AA65" s="7"/>
      <c r="AB65" s="7"/>
      <c r="AC65" s="7">
        <v>3</v>
      </c>
      <c r="AD65" s="125"/>
    </row>
    <row r="66" spans="1:30" s="27" customFormat="1" x14ac:dyDescent="0.2">
      <c r="A66" s="8">
        <v>266</v>
      </c>
      <c r="B66" s="7" t="s">
        <v>64</v>
      </c>
      <c r="C66" s="8" t="s">
        <v>2</v>
      </c>
      <c r="D66" s="8" t="s">
        <v>70</v>
      </c>
      <c r="E66" s="7"/>
      <c r="F66" s="8">
        <v>15</v>
      </c>
      <c r="G66" s="7">
        <v>6</v>
      </c>
      <c r="H66" s="7" t="s">
        <v>4</v>
      </c>
      <c r="I66" s="8" t="s">
        <v>9</v>
      </c>
      <c r="J66" s="7"/>
      <c r="K66" s="7">
        <v>-51.3</v>
      </c>
      <c r="L66" s="7"/>
      <c r="M66" s="7"/>
      <c r="N66" s="9">
        <v>8</v>
      </c>
      <c r="O66" s="7">
        <v>10</v>
      </c>
      <c r="P66" s="7">
        <v>-58.611400000000003</v>
      </c>
      <c r="Q66" s="7">
        <v>330.81040000000002</v>
      </c>
      <c r="R66" s="7">
        <v>27.614699999999999</v>
      </c>
      <c r="S66" s="7">
        <v>1</v>
      </c>
      <c r="T66" s="10" t="s">
        <v>7</v>
      </c>
      <c r="U66" s="12" t="s">
        <v>7</v>
      </c>
      <c r="V66" s="10" t="s">
        <v>7</v>
      </c>
      <c r="W66" s="10" t="s">
        <v>7</v>
      </c>
      <c r="X66" s="7"/>
      <c r="Y66" s="7"/>
      <c r="Z66" s="7"/>
      <c r="AA66" s="7"/>
      <c r="AB66" s="7"/>
      <c r="AC66" s="7">
        <v>1</v>
      </c>
      <c r="AD66" s="125"/>
    </row>
    <row r="67" spans="1:30" s="27" customFormat="1" x14ac:dyDescent="0.2">
      <c r="A67" s="8">
        <v>264</v>
      </c>
      <c r="B67" s="7" t="s">
        <v>64</v>
      </c>
      <c r="C67" s="8" t="s">
        <v>2</v>
      </c>
      <c r="D67" s="8" t="s">
        <v>69</v>
      </c>
      <c r="E67" s="7"/>
      <c r="F67" s="8">
        <v>13</v>
      </c>
      <c r="G67" s="7">
        <v>4</v>
      </c>
      <c r="H67" s="7" t="s">
        <v>4</v>
      </c>
      <c r="I67" s="8" t="s">
        <v>5</v>
      </c>
      <c r="J67" s="7"/>
      <c r="K67" s="7">
        <v>-56.7</v>
      </c>
      <c r="L67" s="7"/>
      <c r="M67" s="7"/>
      <c r="N67" s="9">
        <v>5</v>
      </c>
      <c r="O67" s="7">
        <v>7</v>
      </c>
      <c r="P67" s="7">
        <v>-42.144100000000002</v>
      </c>
      <c r="Q67" s="7">
        <v>388.76400000000001</v>
      </c>
      <c r="R67" s="7">
        <v>36.664099999999998</v>
      </c>
      <c r="S67" s="7">
        <v>1</v>
      </c>
      <c r="T67" s="10">
        <v>25</v>
      </c>
      <c r="U67" s="12">
        <v>18</v>
      </c>
      <c r="V67" s="10">
        <v>11</v>
      </c>
      <c r="W67" s="10">
        <f>((V67-U67)/U67)*100</f>
        <v>-38.888888888888893</v>
      </c>
      <c r="X67" s="7">
        <v>5</v>
      </c>
      <c r="Y67" s="7">
        <f t="shared" ref="Y67:Z74" si="19">U67/300</f>
        <v>0.06</v>
      </c>
      <c r="Z67" s="7">
        <f t="shared" si="19"/>
        <v>3.6666666666666667E-2</v>
      </c>
      <c r="AA67" s="7"/>
      <c r="AB67" s="7"/>
      <c r="AC67" s="7">
        <v>1</v>
      </c>
      <c r="AD67" s="125"/>
    </row>
    <row r="68" spans="1:30" s="27" customFormat="1" x14ac:dyDescent="0.2">
      <c r="A68" s="8">
        <v>265</v>
      </c>
      <c r="B68" s="7" t="s">
        <v>64</v>
      </c>
      <c r="C68" s="8" t="s">
        <v>2</v>
      </c>
      <c r="D68" s="8" t="s">
        <v>70</v>
      </c>
      <c r="E68" s="7"/>
      <c r="F68" s="8">
        <v>15</v>
      </c>
      <c r="G68" s="7">
        <v>5</v>
      </c>
      <c r="H68" s="7" t="s">
        <v>4</v>
      </c>
      <c r="I68" s="8" t="s">
        <v>5</v>
      </c>
      <c r="J68" s="7"/>
      <c r="K68" s="7">
        <v>-60.8</v>
      </c>
      <c r="L68" s="7"/>
      <c r="M68" s="7"/>
      <c r="N68" s="9">
        <v>1</v>
      </c>
      <c r="O68" s="7">
        <v>2</v>
      </c>
      <c r="P68" s="7">
        <v>-38.360100000000003</v>
      </c>
      <c r="Q68" s="7">
        <v>303.7878</v>
      </c>
      <c r="R68" s="7">
        <v>36.595700000000001</v>
      </c>
      <c r="S68" s="7">
        <v>1</v>
      </c>
      <c r="T68" s="10">
        <v>100</v>
      </c>
      <c r="U68" s="12">
        <v>65</v>
      </c>
      <c r="V68" s="10">
        <v>537</v>
      </c>
      <c r="W68" s="10">
        <f>((V68-U68)/U68)*100</f>
        <v>726.15384615384619</v>
      </c>
      <c r="X68" s="7">
        <v>1</v>
      </c>
      <c r="Y68" s="7">
        <f t="shared" si="19"/>
        <v>0.21666666666666667</v>
      </c>
      <c r="Z68" s="7">
        <f t="shared" si="19"/>
        <v>1.79</v>
      </c>
      <c r="AA68" s="7"/>
      <c r="AB68" s="7"/>
      <c r="AC68" s="7">
        <v>1</v>
      </c>
      <c r="AD68" s="125"/>
    </row>
    <row r="69" spans="1:30" s="161" customFormat="1" x14ac:dyDescent="0.2">
      <c r="A69" s="153">
        <v>267</v>
      </c>
      <c r="B69" s="151" t="s">
        <v>64</v>
      </c>
      <c r="C69" s="153" t="s">
        <v>2</v>
      </c>
      <c r="D69" s="153" t="s">
        <v>70</v>
      </c>
      <c r="E69" s="151"/>
      <c r="F69" s="153">
        <v>15</v>
      </c>
      <c r="G69" s="151">
        <v>7</v>
      </c>
      <c r="H69" s="151" t="s">
        <v>4</v>
      </c>
      <c r="I69" s="153" t="s">
        <v>5</v>
      </c>
      <c r="J69" s="151"/>
      <c r="K69" s="151">
        <v>-48.1</v>
      </c>
      <c r="L69" s="151"/>
      <c r="M69" s="151"/>
      <c r="N69" s="157">
        <v>11</v>
      </c>
      <c r="O69" s="151"/>
      <c r="P69" s="151">
        <v>-80.444699999999997</v>
      </c>
      <c r="Q69" s="151">
        <v>339.61770000000001</v>
      </c>
      <c r="R69" s="151">
        <v>28.0701</v>
      </c>
      <c r="S69" s="151">
        <v>1</v>
      </c>
      <c r="T69" s="155" t="s">
        <v>7</v>
      </c>
      <c r="U69" s="156">
        <v>223</v>
      </c>
      <c r="V69" s="155">
        <v>74</v>
      </c>
      <c r="W69" s="155">
        <f>((V69-U69)/U69)*100</f>
        <v>-66.816143497757849</v>
      </c>
      <c r="X69" s="151"/>
      <c r="Y69" s="151">
        <f t="shared" si="19"/>
        <v>0.74333333333333329</v>
      </c>
      <c r="Z69" s="151">
        <f t="shared" si="19"/>
        <v>0.24666666666666667</v>
      </c>
      <c r="AA69" s="151"/>
      <c r="AB69" s="151"/>
      <c r="AC69" s="151">
        <v>2</v>
      </c>
      <c r="AD69" s="197"/>
    </row>
    <row r="70" spans="1:30" s="174" customFormat="1" x14ac:dyDescent="0.2">
      <c r="A70" s="149">
        <v>271</v>
      </c>
      <c r="B70" s="166" t="s">
        <v>64</v>
      </c>
      <c r="C70" s="149" t="s">
        <v>2</v>
      </c>
      <c r="D70" s="149" t="s">
        <v>71</v>
      </c>
      <c r="E70" s="166"/>
      <c r="F70" s="149">
        <v>16</v>
      </c>
      <c r="G70" s="166">
        <v>1</v>
      </c>
      <c r="H70" s="166" t="s">
        <v>72</v>
      </c>
      <c r="I70" s="149" t="s">
        <v>9</v>
      </c>
      <c r="J70" s="166"/>
      <c r="K70" s="166">
        <v>-59.4</v>
      </c>
      <c r="L70" s="166"/>
      <c r="M70" s="166"/>
      <c r="N70" s="171">
        <v>9</v>
      </c>
      <c r="O70" s="166">
        <v>12</v>
      </c>
      <c r="P70" s="166">
        <v>-36.616100000000003</v>
      </c>
      <c r="Q70" s="166">
        <v>596.50829999999996</v>
      </c>
      <c r="R70" s="166">
        <v>51.055</v>
      </c>
      <c r="S70" s="166">
        <v>1</v>
      </c>
      <c r="T70" s="169">
        <v>150</v>
      </c>
      <c r="U70" s="170" t="s">
        <v>7</v>
      </c>
      <c r="V70" s="169" t="s">
        <v>7</v>
      </c>
      <c r="W70" s="169" t="s">
        <v>7</v>
      </c>
      <c r="X70" s="166">
        <v>1</v>
      </c>
      <c r="Y70" s="7" t="e">
        <f t="shared" si="19"/>
        <v>#VALUE!</v>
      </c>
      <c r="Z70" s="166"/>
      <c r="AA70" s="166"/>
      <c r="AB70" s="166"/>
      <c r="AC70" s="166">
        <v>2</v>
      </c>
      <c r="AD70" s="199"/>
    </row>
    <row r="71" spans="1:30" s="27" customFormat="1" x14ac:dyDescent="0.2">
      <c r="A71" s="8">
        <v>273</v>
      </c>
      <c r="B71" s="7" t="s">
        <v>64</v>
      </c>
      <c r="C71" s="8" t="s">
        <v>2</v>
      </c>
      <c r="D71" s="8" t="s">
        <v>71</v>
      </c>
      <c r="E71" s="7"/>
      <c r="F71" s="8">
        <v>16</v>
      </c>
      <c r="G71" s="7">
        <v>3</v>
      </c>
      <c r="H71" s="7" t="s">
        <v>72</v>
      </c>
      <c r="I71" s="8" t="s">
        <v>9</v>
      </c>
      <c r="J71" s="7"/>
      <c r="K71" s="7">
        <v>-41</v>
      </c>
      <c r="L71" s="7"/>
      <c r="M71" s="7"/>
      <c r="N71" s="9">
        <v>18</v>
      </c>
      <c r="O71" s="7">
        <v>19</v>
      </c>
      <c r="P71" s="7">
        <v>-146.959</v>
      </c>
      <c r="Q71" s="7">
        <v>282.29340000000002</v>
      </c>
      <c r="R71" s="7">
        <v>17.352</v>
      </c>
      <c r="S71" s="7">
        <v>1</v>
      </c>
      <c r="T71" s="10" t="s">
        <v>7</v>
      </c>
      <c r="U71" s="12" t="s">
        <v>7</v>
      </c>
      <c r="V71" s="10" t="s">
        <v>7</v>
      </c>
      <c r="W71" s="10" t="s">
        <v>7</v>
      </c>
      <c r="X71" s="7"/>
      <c r="Y71" s="7" t="e">
        <f t="shared" si="19"/>
        <v>#VALUE!</v>
      </c>
      <c r="Z71" s="7"/>
      <c r="AA71" s="7"/>
      <c r="AB71" s="7"/>
      <c r="AC71" s="7">
        <v>2</v>
      </c>
      <c r="AD71" s="125"/>
    </row>
    <row r="72" spans="1:30" s="27" customFormat="1" x14ac:dyDescent="0.2">
      <c r="A72" s="8">
        <v>272</v>
      </c>
      <c r="B72" s="7" t="s">
        <v>64</v>
      </c>
      <c r="C72" s="8" t="s">
        <v>2</v>
      </c>
      <c r="D72" s="8" t="s">
        <v>71</v>
      </c>
      <c r="E72" s="7"/>
      <c r="F72" s="8">
        <v>16</v>
      </c>
      <c r="G72" s="7">
        <v>2</v>
      </c>
      <c r="H72" s="7" t="s">
        <v>72</v>
      </c>
      <c r="I72" s="8" t="s">
        <v>5</v>
      </c>
      <c r="J72" s="7"/>
      <c r="K72" s="7">
        <v>-59.1</v>
      </c>
      <c r="L72" s="7"/>
      <c r="M72" s="7"/>
      <c r="N72" s="9">
        <v>14</v>
      </c>
      <c r="O72" s="7">
        <v>17</v>
      </c>
      <c r="P72" s="7">
        <v>-53.322099999999999</v>
      </c>
      <c r="Q72" s="7">
        <v>284.16340000000002</v>
      </c>
      <c r="R72" s="7">
        <v>44.869399999999999</v>
      </c>
      <c r="S72" s="7">
        <v>1</v>
      </c>
      <c r="T72" s="10">
        <v>150</v>
      </c>
      <c r="U72" s="12">
        <v>151</v>
      </c>
      <c r="V72" s="10">
        <v>165</v>
      </c>
      <c r="W72" s="10">
        <f>((V72-U72)/U72)*100</f>
        <v>9.2715231788079464</v>
      </c>
      <c r="X72" s="7">
        <v>7</v>
      </c>
      <c r="Y72" s="7">
        <f>U72/300</f>
        <v>0.5033333333333333</v>
      </c>
      <c r="Z72" s="7">
        <f>V72/300</f>
        <v>0.55000000000000004</v>
      </c>
      <c r="AA72" s="7"/>
      <c r="AB72" s="7"/>
      <c r="AC72" s="7">
        <v>1</v>
      </c>
      <c r="AD72" s="125"/>
    </row>
    <row r="73" spans="1:30" s="27" customFormat="1" x14ac:dyDescent="0.2">
      <c r="A73" s="8">
        <v>274</v>
      </c>
      <c r="B73" s="7" t="s">
        <v>64</v>
      </c>
      <c r="C73" s="8" t="s">
        <v>2</v>
      </c>
      <c r="D73" s="8" t="s">
        <v>71</v>
      </c>
      <c r="E73" s="7"/>
      <c r="F73" s="8">
        <v>16</v>
      </c>
      <c r="G73" s="7">
        <v>4</v>
      </c>
      <c r="H73" s="7" t="s">
        <v>72</v>
      </c>
      <c r="I73" s="8" t="s">
        <v>5</v>
      </c>
      <c r="J73" s="7"/>
      <c r="K73" s="7">
        <v>-52.4</v>
      </c>
      <c r="L73" s="7"/>
      <c r="M73" s="7"/>
      <c r="N73" s="9">
        <v>22</v>
      </c>
      <c r="O73" s="7">
        <v>23</v>
      </c>
      <c r="P73" s="7">
        <v>-95.816699999999997</v>
      </c>
      <c r="Q73" s="7">
        <v>162.76650000000001</v>
      </c>
      <c r="R73" s="7">
        <v>14.9727</v>
      </c>
      <c r="S73" s="7">
        <v>1</v>
      </c>
      <c r="T73" s="10">
        <v>150</v>
      </c>
      <c r="U73" s="12" t="s">
        <v>7</v>
      </c>
      <c r="V73" s="10" t="s">
        <v>7</v>
      </c>
      <c r="W73" s="10" t="s">
        <v>7</v>
      </c>
      <c r="X73" s="7">
        <v>10</v>
      </c>
      <c r="Y73" s="7" t="e">
        <f t="shared" si="19"/>
        <v>#VALUE!</v>
      </c>
      <c r="Z73" s="7"/>
      <c r="AA73" s="7"/>
      <c r="AB73" s="7"/>
      <c r="AC73" s="7">
        <v>1</v>
      </c>
      <c r="AD73" s="125"/>
    </row>
    <row r="74" spans="1:30" s="161" customFormat="1" x14ac:dyDescent="0.2">
      <c r="A74" s="153">
        <v>275</v>
      </c>
      <c r="B74" s="151" t="s">
        <v>64</v>
      </c>
      <c r="C74" s="153" t="s">
        <v>2</v>
      </c>
      <c r="D74" s="153" t="s">
        <v>71</v>
      </c>
      <c r="E74" s="151"/>
      <c r="F74" s="153">
        <v>16</v>
      </c>
      <c r="G74" s="151">
        <v>5</v>
      </c>
      <c r="H74" s="151" t="s">
        <v>72</v>
      </c>
      <c r="I74" s="153" t="s">
        <v>5</v>
      </c>
      <c r="J74" s="151"/>
      <c r="K74" s="151">
        <v>-60.3</v>
      </c>
      <c r="L74" s="151"/>
      <c r="M74" s="151"/>
      <c r="N74" s="157">
        <v>26</v>
      </c>
      <c r="O74" s="151"/>
      <c r="P74" s="151">
        <v>-14.524699999999999</v>
      </c>
      <c r="Q74" s="151">
        <v>196.00739999999999</v>
      </c>
      <c r="R74" s="151">
        <v>52.038800000000002</v>
      </c>
      <c r="S74" s="151">
        <v>1</v>
      </c>
      <c r="T74" s="155" t="s">
        <v>7</v>
      </c>
      <c r="U74" s="156">
        <v>15</v>
      </c>
      <c r="V74" s="155">
        <v>22</v>
      </c>
      <c r="W74" s="155">
        <f>((V74-U74)/U74)*100</f>
        <v>46.666666666666664</v>
      </c>
      <c r="X74" s="151"/>
      <c r="Y74" s="7">
        <f t="shared" si="19"/>
        <v>0.05</v>
      </c>
      <c r="Z74" s="151">
        <f>V74/300</f>
        <v>7.3333333333333334E-2</v>
      </c>
      <c r="AA74" s="151"/>
      <c r="AB74" s="151"/>
      <c r="AC74" s="151">
        <v>1</v>
      </c>
      <c r="AD74" s="197"/>
    </row>
    <row r="75" spans="1:30" s="174" customFormat="1" x14ac:dyDescent="0.2">
      <c r="A75" s="149">
        <v>257</v>
      </c>
      <c r="B75" s="166" t="s">
        <v>64</v>
      </c>
      <c r="C75" s="149" t="s">
        <v>2</v>
      </c>
      <c r="D75" s="149" t="s">
        <v>66</v>
      </c>
      <c r="E75" s="166"/>
      <c r="F75" s="149">
        <v>13</v>
      </c>
      <c r="G75" s="166">
        <v>2</v>
      </c>
      <c r="H75" s="166" t="s">
        <v>18</v>
      </c>
      <c r="I75" s="149" t="s">
        <v>9</v>
      </c>
      <c r="J75" s="166"/>
      <c r="K75" s="171">
        <v>-57.1</v>
      </c>
      <c r="L75" s="166"/>
      <c r="M75" s="166"/>
      <c r="N75" s="171">
        <v>4</v>
      </c>
      <c r="O75" s="171">
        <v>7</v>
      </c>
      <c r="P75" s="166">
        <v>-141.8389</v>
      </c>
      <c r="Q75" s="166">
        <v>96.409000000000006</v>
      </c>
      <c r="R75" s="166">
        <v>30.049099999999999</v>
      </c>
      <c r="S75" s="166">
        <v>1</v>
      </c>
      <c r="T75" s="169">
        <v>0</v>
      </c>
      <c r="U75" s="170" t="s">
        <v>7</v>
      </c>
      <c r="V75" s="169" t="s">
        <v>7</v>
      </c>
      <c r="W75" s="169" t="s">
        <v>7</v>
      </c>
      <c r="X75" s="166">
        <v>2</v>
      </c>
      <c r="Y75" s="166"/>
      <c r="Z75" s="166"/>
      <c r="AA75" s="166"/>
      <c r="AB75" s="166"/>
      <c r="AC75" s="166">
        <v>2</v>
      </c>
      <c r="AD75" s="199"/>
    </row>
    <row r="76" spans="1:30" s="27" customFormat="1" x14ac:dyDescent="0.2">
      <c r="A76" s="8">
        <v>258</v>
      </c>
      <c r="B76" s="7" t="s">
        <v>64</v>
      </c>
      <c r="C76" s="8" t="s">
        <v>2</v>
      </c>
      <c r="D76" s="8" t="s">
        <v>66</v>
      </c>
      <c r="E76" s="7"/>
      <c r="F76" s="8">
        <v>13</v>
      </c>
      <c r="G76" s="7">
        <v>3</v>
      </c>
      <c r="H76" s="7" t="s">
        <v>18</v>
      </c>
      <c r="I76" s="8" t="s">
        <v>9</v>
      </c>
      <c r="J76" s="7"/>
      <c r="K76" s="9">
        <v>-62.1</v>
      </c>
      <c r="L76" s="7"/>
      <c r="M76" s="7"/>
      <c r="N76" s="9">
        <v>10</v>
      </c>
      <c r="O76" s="9">
        <v>11</v>
      </c>
      <c r="P76" s="7">
        <v>-21.6814</v>
      </c>
      <c r="Q76" s="7">
        <v>294.13499999999999</v>
      </c>
      <c r="R76" s="7">
        <v>14.749000000000001</v>
      </c>
      <c r="S76" s="7">
        <v>1</v>
      </c>
      <c r="T76" s="10" t="s">
        <v>12</v>
      </c>
      <c r="U76" s="12" t="s">
        <v>7</v>
      </c>
      <c r="V76" s="10" t="s">
        <v>7</v>
      </c>
      <c r="W76" s="10" t="s">
        <v>7</v>
      </c>
      <c r="X76" s="7"/>
      <c r="Y76" s="7"/>
      <c r="Z76" s="7"/>
      <c r="AA76" s="7"/>
      <c r="AB76" s="7"/>
      <c r="AC76" s="7">
        <v>2</v>
      </c>
      <c r="AD76" s="125"/>
    </row>
    <row r="77" spans="1:30" s="27" customFormat="1" x14ac:dyDescent="0.2">
      <c r="A77" s="8">
        <v>256</v>
      </c>
      <c r="B77" s="7" t="s">
        <v>64</v>
      </c>
      <c r="C77" s="8" t="s">
        <v>2</v>
      </c>
      <c r="D77" s="8" t="s">
        <v>66</v>
      </c>
      <c r="E77" s="7"/>
      <c r="F77" s="8">
        <v>13</v>
      </c>
      <c r="G77" s="7">
        <v>1</v>
      </c>
      <c r="H77" s="7" t="s">
        <v>18</v>
      </c>
      <c r="I77" s="8" t="s">
        <v>5</v>
      </c>
      <c r="J77" s="7"/>
      <c r="K77" s="9">
        <v>-56.8</v>
      </c>
      <c r="L77" s="7"/>
      <c r="M77" s="7"/>
      <c r="N77" s="9">
        <v>1</v>
      </c>
      <c r="O77" s="9">
        <v>3</v>
      </c>
      <c r="P77" s="209">
        <v>-105.65260000000001</v>
      </c>
      <c r="Q77" s="209">
        <v>265.721</v>
      </c>
      <c r="R77" s="209">
        <v>36.258899999999997</v>
      </c>
      <c r="S77" s="7">
        <v>1</v>
      </c>
      <c r="T77" s="10">
        <v>350</v>
      </c>
      <c r="U77" s="12">
        <v>54</v>
      </c>
      <c r="V77" s="10">
        <v>296</v>
      </c>
      <c r="W77" s="10">
        <f>((V77-U77)/U77)*100</f>
        <v>448.14814814814821</v>
      </c>
      <c r="X77" s="7">
        <v>6</v>
      </c>
      <c r="Y77" s="7">
        <f t="shared" ref="Y77:Z84" si="20">U77/300</f>
        <v>0.18</v>
      </c>
      <c r="Z77" s="7">
        <f t="shared" si="20"/>
        <v>0.98666666666666669</v>
      </c>
      <c r="AA77" s="7"/>
      <c r="AB77" s="7"/>
      <c r="AC77" s="7">
        <v>1</v>
      </c>
      <c r="AD77" s="125"/>
    </row>
    <row r="78" spans="1:30" s="161" customFormat="1" x14ac:dyDescent="0.2">
      <c r="A78" s="153">
        <v>260</v>
      </c>
      <c r="B78" s="151" t="s">
        <v>64</v>
      </c>
      <c r="C78" s="153" t="s">
        <v>2</v>
      </c>
      <c r="D78" s="153" t="s">
        <v>67</v>
      </c>
      <c r="E78" s="151"/>
      <c r="F78" s="153">
        <v>13</v>
      </c>
      <c r="G78" s="151">
        <v>5</v>
      </c>
      <c r="H78" s="151" t="s">
        <v>18</v>
      </c>
      <c r="I78" s="153" t="s">
        <v>5</v>
      </c>
      <c r="J78" s="151"/>
      <c r="K78" s="157">
        <v>-57.6</v>
      </c>
      <c r="L78" s="151"/>
      <c r="M78" s="151"/>
      <c r="N78" s="157">
        <v>2</v>
      </c>
      <c r="O78" s="151"/>
      <c r="P78" s="151" t="s">
        <v>7</v>
      </c>
      <c r="Q78" s="151" t="s">
        <v>7</v>
      </c>
      <c r="R78" s="151" t="s">
        <v>7</v>
      </c>
      <c r="S78" s="151">
        <v>1</v>
      </c>
      <c r="T78" s="155" t="s">
        <v>7</v>
      </c>
      <c r="U78" s="156">
        <v>5</v>
      </c>
      <c r="V78" s="155">
        <v>657</v>
      </c>
      <c r="W78" s="155">
        <f>((V78-U78)/U78)*100</f>
        <v>13040</v>
      </c>
      <c r="X78" s="151"/>
      <c r="Y78" s="151">
        <f t="shared" si="20"/>
        <v>1.6666666666666666E-2</v>
      </c>
      <c r="Z78" s="151">
        <f t="shared" si="20"/>
        <v>2.19</v>
      </c>
      <c r="AA78" s="151"/>
      <c r="AB78" s="151"/>
      <c r="AC78" s="151">
        <v>1</v>
      </c>
      <c r="AD78" s="197"/>
    </row>
    <row r="79" spans="1:30" s="27" customFormat="1" x14ac:dyDescent="0.2">
      <c r="A79" s="8">
        <v>268</v>
      </c>
      <c r="B79" s="7" t="s">
        <v>64</v>
      </c>
      <c r="C79" s="8" t="s">
        <v>2</v>
      </c>
      <c r="D79" s="8" t="s">
        <v>70</v>
      </c>
      <c r="E79" s="7"/>
      <c r="F79" s="8">
        <v>16</v>
      </c>
      <c r="G79" s="7">
        <v>1</v>
      </c>
      <c r="H79" s="7" t="s">
        <v>10</v>
      </c>
      <c r="I79" s="8" t="s">
        <v>5</v>
      </c>
      <c r="J79" s="7"/>
      <c r="K79" s="7">
        <v>-56.7</v>
      </c>
      <c r="L79" s="7"/>
      <c r="M79" s="7"/>
      <c r="N79" s="9">
        <v>12</v>
      </c>
      <c r="O79" s="7">
        <v>13</v>
      </c>
      <c r="P79" s="7">
        <v>-98.991699999999994</v>
      </c>
      <c r="Q79" s="7">
        <v>173.6302</v>
      </c>
      <c r="R79" s="7">
        <v>52.502699999999997</v>
      </c>
      <c r="S79" s="7">
        <v>1</v>
      </c>
      <c r="T79" s="128">
        <v>100</v>
      </c>
      <c r="U79" s="12">
        <v>5</v>
      </c>
      <c r="V79" s="10">
        <v>177</v>
      </c>
      <c r="W79" s="10">
        <f>((V79-U79)/U79)*100</f>
        <v>3440</v>
      </c>
      <c r="X79" s="7"/>
      <c r="Y79" s="7">
        <f t="shared" si="20"/>
        <v>1.6666666666666666E-2</v>
      </c>
      <c r="Z79" s="7">
        <f t="shared" si="20"/>
        <v>0.59</v>
      </c>
      <c r="AA79" s="7"/>
      <c r="AB79" s="7"/>
      <c r="AC79" s="7">
        <v>1</v>
      </c>
      <c r="AD79" s="125"/>
    </row>
    <row r="80" spans="1:30" s="27" customFormat="1" ht="17" thickBot="1" x14ac:dyDescent="0.25">
      <c r="A80" s="8">
        <v>270</v>
      </c>
      <c r="B80" s="7" t="s">
        <v>64</v>
      </c>
      <c r="C80" s="8" t="s">
        <v>2</v>
      </c>
      <c r="D80" s="8" t="s">
        <v>71</v>
      </c>
      <c r="E80" s="7"/>
      <c r="F80" s="8">
        <v>16</v>
      </c>
      <c r="G80" s="7">
        <v>3</v>
      </c>
      <c r="H80" s="7" t="s">
        <v>10</v>
      </c>
      <c r="I80" s="8" t="s">
        <v>5</v>
      </c>
      <c r="J80" s="7"/>
      <c r="K80" s="7">
        <v>-54.7</v>
      </c>
      <c r="L80" s="7"/>
      <c r="M80" s="7"/>
      <c r="N80" s="9">
        <v>4</v>
      </c>
      <c r="O80" s="7">
        <v>8</v>
      </c>
      <c r="P80" s="7">
        <v>-79.169600000000003</v>
      </c>
      <c r="Q80" s="7">
        <v>272.8227</v>
      </c>
      <c r="R80" s="7">
        <v>23.756900000000002</v>
      </c>
      <c r="S80" s="7">
        <v>1</v>
      </c>
      <c r="T80" s="10">
        <v>0</v>
      </c>
      <c r="U80" s="12">
        <v>84</v>
      </c>
      <c r="V80" s="10">
        <v>269</v>
      </c>
      <c r="W80" s="10">
        <f>((V80-U80)/U80)*100</f>
        <v>220.23809523809524</v>
      </c>
      <c r="X80" s="7">
        <v>6</v>
      </c>
      <c r="Y80" s="7">
        <f t="shared" si="20"/>
        <v>0.28000000000000003</v>
      </c>
      <c r="Z80" s="7">
        <f t="shared" si="20"/>
        <v>0.89666666666666661</v>
      </c>
      <c r="AA80" s="7"/>
      <c r="AB80" s="7"/>
      <c r="AC80" s="7">
        <v>2</v>
      </c>
      <c r="AD80" s="125"/>
    </row>
    <row r="81" spans="1:30" s="134" customFormat="1" x14ac:dyDescent="0.2">
      <c r="A81" s="188" t="s">
        <v>0</v>
      </c>
      <c r="B81" s="189"/>
      <c r="C81" s="189"/>
      <c r="D81" s="189"/>
      <c r="E81" s="189"/>
      <c r="F81" s="189"/>
      <c r="G81" s="190"/>
      <c r="H81" s="190"/>
      <c r="I81" s="189"/>
      <c r="J81" s="134" t="s">
        <v>193</v>
      </c>
      <c r="K81" s="134">
        <f>AVERAGE(K63:K69)</f>
        <v>-53.283333333333339</v>
      </c>
      <c r="O81" s="134" t="s">
        <v>193</v>
      </c>
      <c r="P81" s="134">
        <f>AVERAGE(P63:P69)</f>
        <v>-75.725428571428566</v>
      </c>
      <c r="Q81" s="134">
        <f t="shared" ref="Q81:R81" si="21">AVERAGE(Q63:Q69)</f>
        <v>318.01964285714286</v>
      </c>
      <c r="R81" s="134">
        <f t="shared" si="21"/>
        <v>27.495828571428568</v>
      </c>
      <c r="T81" s="134">
        <f>MEDIAN(T63:T69)</f>
        <v>100</v>
      </c>
      <c r="U81" s="134">
        <f t="shared" ref="U81:V81" si="22">AVERAGE(U63:U69)</f>
        <v>102</v>
      </c>
      <c r="V81" s="273">
        <f t="shared" si="22"/>
        <v>207.33333333333334</v>
      </c>
      <c r="W81" s="190"/>
      <c r="X81" s="190"/>
      <c r="Y81" s="190">
        <f>U81/300</f>
        <v>0.34</v>
      </c>
      <c r="Z81" s="190">
        <f t="shared" si="20"/>
        <v>0.69111111111111112</v>
      </c>
      <c r="AA81" s="190"/>
      <c r="AB81" s="190"/>
      <c r="AC81" s="190"/>
      <c r="AD81" s="191"/>
    </row>
    <row r="82" spans="1:30" s="137" customFormat="1" x14ac:dyDescent="0.2">
      <c r="A82" s="198"/>
      <c r="B82" s="185"/>
      <c r="C82" s="185"/>
      <c r="D82" s="185"/>
      <c r="E82" s="185"/>
      <c r="F82" s="185"/>
      <c r="G82" s="186"/>
      <c r="H82" s="186"/>
      <c r="I82" s="185"/>
      <c r="J82" s="137" t="s">
        <v>194</v>
      </c>
      <c r="K82" s="137">
        <f>AVERAGE(K79:K80)</f>
        <v>-55.7</v>
      </c>
      <c r="O82" s="137" t="s">
        <v>194</v>
      </c>
      <c r="P82" s="137">
        <f>AVERAGE(P79:P80)</f>
        <v>-89.080649999999991</v>
      </c>
      <c r="Q82" s="137">
        <f>AVERAGE(Q79:Q80)</f>
        <v>223.22645</v>
      </c>
      <c r="R82" s="137">
        <f>AVERAGE(R79:R80)</f>
        <v>38.129800000000003</v>
      </c>
      <c r="T82" s="137">
        <f>MEDIAN(T79:T80)</f>
        <v>50</v>
      </c>
      <c r="U82" s="137">
        <f>AVERAGE(U79:U80)</f>
        <v>44.5</v>
      </c>
      <c r="V82" s="274">
        <f>AVERAGE(V79:V80)</f>
        <v>223</v>
      </c>
      <c r="W82" s="186"/>
      <c r="X82" s="186"/>
      <c r="Y82" s="186">
        <f t="shared" ref="Y82:Y84" si="23">U82/300</f>
        <v>0.14833333333333334</v>
      </c>
      <c r="Z82" s="186">
        <f t="shared" si="20"/>
        <v>0.74333333333333329</v>
      </c>
      <c r="AA82" s="186"/>
      <c r="AB82" s="186"/>
      <c r="AC82" s="186"/>
      <c r="AD82" s="196"/>
    </row>
    <row r="83" spans="1:30" s="137" customFormat="1" x14ac:dyDescent="0.2">
      <c r="A83" s="198"/>
      <c r="B83" s="185"/>
      <c r="C83" s="185"/>
      <c r="D83" s="185"/>
      <c r="E83" s="185"/>
      <c r="F83" s="185"/>
      <c r="G83" s="186"/>
      <c r="H83" s="186"/>
      <c r="I83" s="185"/>
      <c r="J83" s="137" t="s">
        <v>195</v>
      </c>
      <c r="K83" s="137">
        <f>AVERAGE(K70:K74)</f>
        <v>-54.44</v>
      </c>
      <c r="O83" s="137" t="s">
        <v>195</v>
      </c>
      <c r="P83" s="137">
        <f>AVERAGE(P70:P74)</f>
        <v>-69.447720000000004</v>
      </c>
      <c r="Q83" s="137">
        <f>AVERAGE(Q70:Q74)</f>
        <v>304.34779999999995</v>
      </c>
      <c r="R83" s="137">
        <f>AVERAGE(R70:R74)</f>
        <v>36.057580000000002</v>
      </c>
      <c r="T83" s="137">
        <f>MEDIAN(T70:T74)</f>
        <v>150</v>
      </c>
      <c r="U83" s="137">
        <f>AVERAGE(U70:U74)</f>
        <v>83</v>
      </c>
      <c r="V83" s="274">
        <f>AVERAGE(V70:V74)</f>
        <v>93.5</v>
      </c>
      <c r="W83" s="186"/>
      <c r="X83" s="186"/>
      <c r="Y83" s="186">
        <f t="shared" si="23"/>
        <v>0.27666666666666667</v>
      </c>
      <c r="Z83" s="186">
        <f t="shared" si="20"/>
        <v>0.31166666666666665</v>
      </c>
      <c r="AA83" s="186"/>
      <c r="AB83" s="186"/>
      <c r="AC83" s="186"/>
      <c r="AD83" s="196"/>
    </row>
    <row r="84" spans="1:30" s="136" customFormat="1" ht="17" thickBot="1" x14ac:dyDescent="0.25">
      <c r="A84" s="192"/>
      <c r="B84" s="193"/>
      <c r="C84" s="193"/>
      <c r="D84" s="193"/>
      <c r="E84" s="193"/>
      <c r="F84" s="193"/>
      <c r="G84" s="194"/>
      <c r="H84" s="194"/>
      <c r="I84" s="193"/>
      <c r="J84" s="136" t="s">
        <v>75</v>
      </c>
      <c r="K84" s="136">
        <f>AVERAGE(K61:K62)</f>
        <v>-55.55</v>
      </c>
      <c r="O84" s="136" t="s">
        <v>75</v>
      </c>
      <c r="P84" s="136">
        <f>AVERAGE(P61:P62)</f>
        <v>-56.906199999999998</v>
      </c>
      <c r="Q84" s="136">
        <f t="shared" ref="Q84:R84" si="24">AVERAGE(Q61:Q62)</f>
        <v>385.7133</v>
      </c>
      <c r="R84" s="136">
        <f t="shared" si="24"/>
        <v>25.466149999999999</v>
      </c>
      <c r="T84" s="136">
        <f>MEDIAN(T61:T62)</f>
        <v>12.5</v>
      </c>
      <c r="U84" s="136">
        <f t="shared" ref="U84:V84" si="25">AVERAGE(U61:U62)</f>
        <v>8</v>
      </c>
      <c r="V84" s="275">
        <f t="shared" si="25"/>
        <v>14310</v>
      </c>
      <c r="W84" s="194"/>
      <c r="X84" s="194"/>
      <c r="Y84" s="194">
        <f t="shared" si="23"/>
        <v>2.6666666666666668E-2</v>
      </c>
      <c r="Z84" s="194">
        <f t="shared" si="20"/>
        <v>47.7</v>
      </c>
      <c r="AA84" s="194"/>
      <c r="AB84" s="194"/>
      <c r="AC84" s="194"/>
      <c r="AD84" s="195"/>
    </row>
    <row r="85" spans="1:30" s="26" customFormat="1" x14ac:dyDescent="0.2">
      <c r="A85" s="3">
        <v>304</v>
      </c>
      <c r="B85" s="2" t="s">
        <v>73</v>
      </c>
      <c r="C85" s="2" t="s">
        <v>2</v>
      </c>
      <c r="D85" s="56" t="s">
        <v>74</v>
      </c>
      <c r="E85" s="2"/>
      <c r="F85" s="2">
        <v>13</v>
      </c>
      <c r="G85" s="2">
        <v>1</v>
      </c>
      <c r="H85" s="2" t="s">
        <v>75</v>
      </c>
      <c r="I85" s="2" t="s">
        <v>9</v>
      </c>
      <c r="J85" s="2"/>
      <c r="K85" s="2">
        <v>-58.5</v>
      </c>
      <c r="L85" s="2"/>
      <c r="M85" s="2"/>
      <c r="N85" s="2">
        <v>1</v>
      </c>
      <c r="O85" s="2">
        <v>4</v>
      </c>
      <c r="P85" s="2">
        <v>-22.936800000000002</v>
      </c>
      <c r="Q85" s="2">
        <v>533.17589999999996</v>
      </c>
      <c r="R85" s="2">
        <v>27.4818</v>
      </c>
      <c r="S85" s="2">
        <v>1</v>
      </c>
      <c r="T85" s="5">
        <v>100</v>
      </c>
      <c r="U85" s="6" t="s">
        <v>7</v>
      </c>
      <c r="V85" s="5" t="s">
        <v>7</v>
      </c>
      <c r="W85" s="5"/>
      <c r="X85" s="2"/>
      <c r="Y85" s="2"/>
      <c r="Z85" s="2"/>
      <c r="AA85" s="2"/>
      <c r="AB85" s="2"/>
      <c r="AC85" s="2">
        <v>1</v>
      </c>
      <c r="AD85" s="132"/>
    </row>
    <row r="86" spans="1:30" s="27" customFormat="1" x14ac:dyDescent="0.2">
      <c r="A86" s="8">
        <v>305</v>
      </c>
      <c r="B86" s="7" t="s">
        <v>73</v>
      </c>
      <c r="C86" s="7" t="s">
        <v>59</v>
      </c>
      <c r="D86" s="7" t="s">
        <v>74</v>
      </c>
      <c r="E86" s="7"/>
      <c r="F86" s="7">
        <v>13</v>
      </c>
      <c r="G86" s="7">
        <v>2</v>
      </c>
      <c r="H86" s="7" t="s">
        <v>75</v>
      </c>
      <c r="I86" s="7" t="s">
        <v>9</v>
      </c>
      <c r="J86" s="7"/>
      <c r="K86" s="7">
        <v>-51.6</v>
      </c>
      <c r="L86" s="7"/>
      <c r="M86" s="7"/>
      <c r="N86" s="7">
        <v>5</v>
      </c>
      <c r="O86" s="7">
        <v>6</v>
      </c>
      <c r="P86" s="7">
        <v>-19.637799999999999</v>
      </c>
      <c r="Q86" s="7">
        <v>747.00379999999996</v>
      </c>
      <c r="R86" s="7">
        <v>43.048900000000003</v>
      </c>
      <c r="S86" s="7">
        <v>1</v>
      </c>
      <c r="T86" s="10">
        <v>0</v>
      </c>
      <c r="U86" s="12" t="s">
        <v>7</v>
      </c>
      <c r="V86" s="10" t="s">
        <v>7</v>
      </c>
      <c r="W86" s="10"/>
      <c r="X86" s="7"/>
      <c r="Y86" s="7"/>
      <c r="Z86" s="7"/>
      <c r="AA86" s="7"/>
      <c r="AB86" s="7"/>
      <c r="AC86" s="7">
        <v>1</v>
      </c>
      <c r="AD86" s="125"/>
    </row>
    <row r="87" spans="1:30" s="27" customFormat="1" x14ac:dyDescent="0.2">
      <c r="A87" s="8">
        <v>306</v>
      </c>
      <c r="B87" s="7" t="s">
        <v>73</v>
      </c>
      <c r="C87" s="7" t="s">
        <v>59</v>
      </c>
      <c r="D87" s="7" t="s">
        <v>74</v>
      </c>
      <c r="E87" s="7"/>
      <c r="F87" s="7">
        <v>13</v>
      </c>
      <c r="G87" s="7">
        <v>3</v>
      </c>
      <c r="H87" s="7" t="s">
        <v>75</v>
      </c>
      <c r="I87" s="7" t="s">
        <v>5</v>
      </c>
      <c r="J87" s="7"/>
      <c r="K87" s="7">
        <v>-59.6</v>
      </c>
      <c r="L87" s="7"/>
      <c r="M87" s="7"/>
      <c r="N87" s="7">
        <v>9</v>
      </c>
      <c r="O87" s="7">
        <v>10</v>
      </c>
      <c r="P87" s="7">
        <v>-49.808500000000002</v>
      </c>
      <c r="Q87" s="7">
        <v>261.8655</v>
      </c>
      <c r="R87" s="7">
        <v>31.0077</v>
      </c>
      <c r="S87" s="7">
        <v>1</v>
      </c>
      <c r="T87" s="10">
        <v>100</v>
      </c>
      <c r="U87" s="12">
        <v>4</v>
      </c>
      <c r="V87" s="10">
        <v>39</v>
      </c>
      <c r="W87" s="10"/>
      <c r="X87" s="7"/>
      <c r="Y87" s="7">
        <f t="shared" ref="Y87:Z89" si="26">U87/300</f>
        <v>1.3333333333333334E-2</v>
      </c>
      <c r="Z87" s="7">
        <f t="shared" si="26"/>
        <v>0.13</v>
      </c>
      <c r="AA87" s="7"/>
      <c r="AB87" s="7"/>
      <c r="AC87" s="7">
        <v>1</v>
      </c>
      <c r="AD87" s="125"/>
    </row>
    <row r="88" spans="1:30" s="27" customFormat="1" x14ac:dyDescent="0.2">
      <c r="A88" s="8">
        <v>307</v>
      </c>
      <c r="B88" s="7" t="s">
        <v>73</v>
      </c>
      <c r="C88" s="7" t="s">
        <v>59</v>
      </c>
      <c r="D88" s="7" t="s">
        <v>74</v>
      </c>
      <c r="E88" s="7"/>
      <c r="F88" s="7">
        <v>13</v>
      </c>
      <c r="G88" s="7">
        <v>4</v>
      </c>
      <c r="H88" s="7" t="s">
        <v>75</v>
      </c>
      <c r="I88" s="7" t="s">
        <v>5</v>
      </c>
      <c r="J88" s="7"/>
      <c r="K88" s="7">
        <v>-56.7</v>
      </c>
      <c r="L88" s="7"/>
      <c r="M88" s="7"/>
      <c r="N88" s="7">
        <v>11</v>
      </c>
      <c r="O88" s="7">
        <v>12</v>
      </c>
      <c r="P88" s="7">
        <v>-62.081600000000002</v>
      </c>
      <c r="Q88" s="7">
        <v>190.56049999999999</v>
      </c>
      <c r="R88" s="7">
        <v>19.4941</v>
      </c>
      <c r="S88" s="7">
        <v>1</v>
      </c>
      <c r="T88" s="10">
        <v>125</v>
      </c>
      <c r="U88" s="12">
        <v>209</v>
      </c>
      <c r="V88" s="10">
        <v>620</v>
      </c>
      <c r="W88" s="10"/>
      <c r="X88" s="7"/>
      <c r="Y88" s="7">
        <f t="shared" si="26"/>
        <v>0.69666666666666666</v>
      </c>
      <c r="Z88" s="7">
        <f t="shared" si="26"/>
        <v>2.0666666666666669</v>
      </c>
      <c r="AA88" s="7"/>
      <c r="AB88" s="7"/>
      <c r="AC88" s="7">
        <v>1</v>
      </c>
      <c r="AD88" s="125"/>
    </row>
    <row r="89" spans="1:30" s="161" customFormat="1" x14ac:dyDescent="0.2">
      <c r="A89" s="153">
        <v>308</v>
      </c>
      <c r="B89" s="151" t="s">
        <v>73</v>
      </c>
      <c r="C89" s="151" t="s">
        <v>59</v>
      </c>
      <c r="D89" s="151" t="s">
        <v>74</v>
      </c>
      <c r="E89" s="151"/>
      <c r="F89" s="151">
        <v>13</v>
      </c>
      <c r="G89" s="151">
        <v>5</v>
      </c>
      <c r="H89" s="151" t="s">
        <v>75</v>
      </c>
      <c r="I89" s="151" t="s">
        <v>5</v>
      </c>
      <c r="J89" s="151"/>
      <c r="K89" s="151">
        <v>-50.5</v>
      </c>
      <c r="L89" s="151"/>
      <c r="M89" s="151"/>
      <c r="N89" s="151">
        <v>13</v>
      </c>
      <c r="O89" s="151">
        <v>15</v>
      </c>
      <c r="P89" s="151">
        <v>-55.490600000000001</v>
      </c>
      <c r="Q89" s="151">
        <v>393.65710000000001</v>
      </c>
      <c r="R89" s="151">
        <v>19.286999999999999</v>
      </c>
      <c r="S89" s="151">
        <v>1</v>
      </c>
      <c r="T89" s="155">
        <v>50</v>
      </c>
      <c r="U89" s="156">
        <v>586</v>
      </c>
      <c r="V89" s="155">
        <v>410</v>
      </c>
      <c r="W89" s="155"/>
      <c r="X89" s="151"/>
      <c r="Y89" s="151">
        <f t="shared" si="26"/>
        <v>1.9533333333333334</v>
      </c>
      <c r="Z89" s="151">
        <f t="shared" si="26"/>
        <v>1.3666666666666667</v>
      </c>
      <c r="AA89" s="151"/>
      <c r="AB89" s="151"/>
      <c r="AC89" s="151">
        <v>1</v>
      </c>
      <c r="AD89" s="197"/>
    </row>
    <row r="90" spans="1:30" s="174" customFormat="1" x14ac:dyDescent="0.2">
      <c r="A90" s="149">
        <v>309</v>
      </c>
      <c r="B90" s="166" t="s">
        <v>73</v>
      </c>
      <c r="C90" s="166" t="s">
        <v>59</v>
      </c>
      <c r="D90" s="166" t="s">
        <v>76</v>
      </c>
      <c r="E90" s="166"/>
      <c r="F90" s="166">
        <v>13</v>
      </c>
      <c r="G90" s="166">
        <v>1</v>
      </c>
      <c r="H90" s="166" t="s">
        <v>77</v>
      </c>
      <c r="I90" s="166" t="s">
        <v>9</v>
      </c>
      <c r="J90" s="166"/>
      <c r="K90" s="166">
        <v>-59</v>
      </c>
      <c r="L90" s="166"/>
      <c r="M90" s="166"/>
      <c r="N90" s="166">
        <v>1</v>
      </c>
      <c r="O90" s="166">
        <v>3</v>
      </c>
      <c r="P90" s="166">
        <v>-86.389099999999999</v>
      </c>
      <c r="Q90" s="166">
        <v>152.786</v>
      </c>
      <c r="R90" s="166">
        <v>19.5609</v>
      </c>
      <c r="S90" s="166">
        <v>1</v>
      </c>
      <c r="T90" s="169">
        <v>100</v>
      </c>
      <c r="U90" s="170" t="s">
        <v>7</v>
      </c>
      <c r="V90" s="169" t="s">
        <v>7</v>
      </c>
      <c r="W90" s="169"/>
      <c r="X90" s="166"/>
      <c r="Y90" s="166" t="s">
        <v>7</v>
      </c>
      <c r="Z90" s="166" t="s">
        <v>7</v>
      </c>
      <c r="AA90" s="166"/>
      <c r="AB90" s="166"/>
      <c r="AC90" s="166">
        <v>1</v>
      </c>
      <c r="AD90" s="199"/>
    </row>
    <row r="91" spans="1:30" s="27" customFormat="1" ht="17" customHeight="1" x14ac:dyDescent="0.2">
      <c r="A91" s="8">
        <v>310</v>
      </c>
      <c r="B91" s="7" t="s">
        <v>73</v>
      </c>
      <c r="C91" s="7" t="s">
        <v>59</v>
      </c>
      <c r="D91" s="7" t="s">
        <v>76</v>
      </c>
      <c r="E91" s="7"/>
      <c r="F91" s="7">
        <v>13</v>
      </c>
      <c r="G91" s="7">
        <v>2</v>
      </c>
      <c r="H91" s="7" t="s">
        <v>77</v>
      </c>
      <c r="I91" s="7" t="s">
        <v>5</v>
      </c>
      <c r="J91" s="7"/>
      <c r="K91" s="7">
        <v>-53</v>
      </c>
      <c r="L91" s="7"/>
      <c r="M91" s="7"/>
      <c r="N91" s="7">
        <v>5</v>
      </c>
      <c r="O91" s="7">
        <v>7</v>
      </c>
      <c r="P91" s="7">
        <v>-76.636600000000001</v>
      </c>
      <c r="Q91" s="7">
        <v>157.0624</v>
      </c>
      <c r="R91" s="7">
        <v>21.841999999999999</v>
      </c>
      <c r="S91" s="7">
        <v>1</v>
      </c>
      <c r="T91" s="10">
        <v>25</v>
      </c>
      <c r="U91" s="12">
        <v>256</v>
      </c>
      <c r="V91" s="10">
        <v>738</v>
      </c>
      <c r="W91" s="10"/>
      <c r="X91" s="7"/>
      <c r="Y91" s="7">
        <f t="shared" ref="Y91:Z93" si="27">U91/300</f>
        <v>0.85333333333333339</v>
      </c>
      <c r="Z91" s="7">
        <f t="shared" si="27"/>
        <v>2.46</v>
      </c>
      <c r="AA91" s="7"/>
      <c r="AB91" s="7"/>
      <c r="AC91" s="7">
        <v>1</v>
      </c>
      <c r="AD91" s="125"/>
    </row>
    <row r="92" spans="1:30" s="27" customFormat="1" x14ac:dyDescent="0.2">
      <c r="A92" s="8">
        <v>311</v>
      </c>
      <c r="B92" s="7" t="s">
        <v>73</v>
      </c>
      <c r="C92" s="7" t="s">
        <v>59</v>
      </c>
      <c r="D92" s="7" t="s">
        <v>76</v>
      </c>
      <c r="E92" s="7"/>
      <c r="F92" s="7">
        <v>14</v>
      </c>
      <c r="G92" s="7">
        <v>3</v>
      </c>
      <c r="H92" s="7" t="s">
        <v>77</v>
      </c>
      <c r="I92" s="7" t="s">
        <v>5</v>
      </c>
      <c r="J92" s="7"/>
      <c r="K92" s="7">
        <v>-50.3</v>
      </c>
      <c r="L92" s="7"/>
      <c r="M92" s="7"/>
      <c r="N92" s="7">
        <v>9</v>
      </c>
      <c r="O92" s="7">
        <v>11</v>
      </c>
      <c r="P92" s="7">
        <v>-76.454599999999999</v>
      </c>
      <c r="Q92" s="7">
        <v>176.81450000000001</v>
      </c>
      <c r="R92" s="7">
        <v>61.8322</v>
      </c>
      <c r="S92" s="7">
        <v>1</v>
      </c>
      <c r="T92" s="10">
        <v>75</v>
      </c>
      <c r="U92" s="12">
        <v>437</v>
      </c>
      <c r="V92" s="10">
        <v>210</v>
      </c>
      <c r="W92" s="10"/>
      <c r="X92" s="7"/>
      <c r="Y92" s="7">
        <f t="shared" si="27"/>
        <v>1.4566666666666668</v>
      </c>
      <c r="Z92" s="7">
        <f t="shared" si="27"/>
        <v>0.7</v>
      </c>
      <c r="AA92" s="7"/>
      <c r="AB92" s="7"/>
      <c r="AC92" s="7">
        <v>1</v>
      </c>
      <c r="AD92" s="125"/>
    </row>
    <row r="93" spans="1:30" s="161" customFormat="1" x14ac:dyDescent="0.2">
      <c r="A93" s="153">
        <v>312</v>
      </c>
      <c r="B93" s="151" t="s">
        <v>73</v>
      </c>
      <c r="C93" s="151" t="s">
        <v>59</v>
      </c>
      <c r="D93" s="151" t="s">
        <v>76</v>
      </c>
      <c r="E93" s="151"/>
      <c r="F93" s="151">
        <v>14</v>
      </c>
      <c r="G93" s="151">
        <v>4</v>
      </c>
      <c r="H93" s="151" t="s">
        <v>77</v>
      </c>
      <c r="I93" s="151" t="s">
        <v>5</v>
      </c>
      <c r="J93" s="151"/>
      <c r="K93" s="151">
        <v>-52.3</v>
      </c>
      <c r="L93" s="151"/>
      <c r="M93" s="151"/>
      <c r="N93" s="151">
        <v>13</v>
      </c>
      <c r="O93" s="151">
        <v>15</v>
      </c>
      <c r="P93" s="151">
        <v>-47.9407</v>
      </c>
      <c r="Q93" s="207">
        <v>623.59190000000001</v>
      </c>
      <c r="R93" s="151">
        <v>31.433299999999999</v>
      </c>
      <c r="S93" s="151">
        <v>1</v>
      </c>
      <c r="T93" s="155">
        <v>125</v>
      </c>
      <c r="U93" s="156">
        <v>396</v>
      </c>
      <c r="V93" s="155">
        <v>909</v>
      </c>
      <c r="W93" s="155"/>
      <c r="X93" s="151"/>
      <c r="Y93" s="151">
        <f t="shared" si="27"/>
        <v>1.32</v>
      </c>
      <c r="Z93" s="151">
        <f t="shared" si="27"/>
        <v>3.03</v>
      </c>
      <c r="AA93" s="151"/>
      <c r="AB93" s="151"/>
      <c r="AC93" s="151">
        <v>1</v>
      </c>
      <c r="AD93" s="197"/>
    </row>
    <row r="94" spans="1:30" s="27" customFormat="1" x14ac:dyDescent="0.2">
      <c r="A94" s="8">
        <v>317</v>
      </c>
      <c r="B94" s="7" t="s">
        <v>73</v>
      </c>
      <c r="C94" s="7" t="s">
        <v>59</v>
      </c>
      <c r="D94" s="7" t="s">
        <v>79</v>
      </c>
      <c r="E94" s="7"/>
      <c r="F94" s="7">
        <v>15</v>
      </c>
      <c r="G94" s="7">
        <v>1</v>
      </c>
      <c r="H94" s="7" t="s">
        <v>80</v>
      </c>
      <c r="I94" s="7" t="s">
        <v>9</v>
      </c>
      <c r="J94" s="7"/>
      <c r="K94" s="7">
        <v>-49.8</v>
      </c>
      <c r="L94" s="7"/>
      <c r="M94" s="7"/>
      <c r="N94" s="7">
        <v>13</v>
      </c>
      <c r="O94" s="7">
        <v>15</v>
      </c>
      <c r="P94" s="7">
        <v>-96.347200000000001</v>
      </c>
      <c r="Q94" s="7">
        <v>222.66970000000001</v>
      </c>
      <c r="R94" s="7">
        <v>35.438099999999999</v>
      </c>
      <c r="S94" s="7">
        <v>1</v>
      </c>
      <c r="T94" s="10">
        <v>25</v>
      </c>
      <c r="U94" s="12" t="s">
        <v>7</v>
      </c>
      <c r="V94" s="10" t="s">
        <v>7</v>
      </c>
      <c r="W94" s="10"/>
      <c r="X94" s="7"/>
      <c r="Y94" s="7" t="s">
        <v>7</v>
      </c>
      <c r="Z94" s="7" t="s">
        <v>7</v>
      </c>
      <c r="AA94" s="7"/>
      <c r="AB94" s="7"/>
      <c r="AC94" s="7">
        <v>1</v>
      </c>
      <c r="AD94" s="125"/>
    </row>
    <row r="95" spans="1:30" s="27" customFormat="1" x14ac:dyDescent="0.2">
      <c r="A95" s="8">
        <v>318</v>
      </c>
      <c r="B95" s="7" t="s">
        <v>73</v>
      </c>
      <c r="C95" s="7" t="s">
        <v>59</v>
      </c>
      <c r="D95" s="7" t="s">
        <v>79</v>
      </c>
      <c r="E95" s="7"/>
      <c r="F95" s="7">
        <v>15</v>
      </c>
      <c r="G95" s="7">
        <v>2</v>
      </c>
      <c r="H95" s="7" t="s">
        <v>80</v>
      </c>
      <c r="I95" s="7" t="s">
        <v>5</v>
      </c>
      <c r="J95" s="7"/>
      <c r="K95" s="7">
        <v>-56.5</v>
      </c>
      <c r="L95" s="7"/>
      <c r="M95" s="7"/>
      <c r="N95" s="7">
        <v>16</v>
      </c>
      <c r="O95" s="7">
        <v>18</v>
      </c>
      <c r="P95" s="7">
        <v>-96.347200000000001</v>
      </c>
      <c r="Q95" s="7">
        <v>222.66970000000001</v>
      </c>
      <c r="R95" s="7">
        <v>35.438099999999999</v>
      </c>
      <c r="S95" s="7">
        <v>1</v>
      </c>
      <c r="T95" s="10">
        <v>75</v>
      </c>
      <c r="U95" s="12">
        <v>50</v>
      </c>
      <c r="V95" s="10">
        <v>1048</v>
      </c>
      <c r="W95" s="10"/>
      <c r="X95" s="7"/>
      <c r="Y95" s="7">
        <f t="shared" ref="Y95:Z97" si="28">U95/300</f>
        <v>0.16666666666666666</v>
      </c>
      <c r="Z95" s="7">
        <f t="shared" si="28"/>
        <v>3.4933333333333332</v>
      </c>
      <c r="AA95" s="7"/>
      <c r="AB95" s="7"/>
      <c r="AC95" s="7">
        <v>1</v>
      </c>
      <c r="AD95" s="125"/>
    </row>
    <row r="96" spans="1:30" s="27" customFormat="1" x14ac:dyDescent="0.2">
      <c r="A96" s="8">
        <v>319</v>
      </c>
      <c r="B96" s="7" t="s">
        <v>73</v>
      </c>
      <c r="C96" s="7" t="s">
        <v>59</v>
      </c>
      <c r="D96" s="7" t="s">
        <v>79</v>
      </c>
      <c r="E96" s="7"/>
      <c r="F96" s="7">
        <v>15</v>
      </c>
      <c r="G96" s="7">
        <v>3</v>
      </c>
      <c r="H96" s="7" t="s">
        <v>80</v>
      </c>
      <c r="I96" s="7" t="s">
        <v>5</v>
      </c>
      <c r="J96" s="7"/>
      <c r="K96" s="7">
        <v>-61.6</v>
      </c>
      <c r="L96" s="7"/>
      <c r="M96" s="7"/>
      <c r="N96" s="7">
        <v>20</v>
      </c>
      <c r="O96" s="7">
        <v>21</v>
      </c>
      <c r="P96" s="7">
        <v>-32.133699999999997</v>
      </c>
      <c r="Q96" s="7">
        <v>404.0795</v>
      </c>
      <c r="R96" s="7">
        <v>23.504899999999999</v>
      </c>
      <c r="S96" s="7">
        <v>1</v>
      </c>
      <c r="T96" s="10">
        <v>50</v>
      </c>
      <c r="U96" s="12">
        <v>24</v>
      </c>
      <c r="V96" s="10">
        <v>285</v>
      </c>
      <c r="W96" s="10"/>
      <c r="X96" s="7"/>
      <c r="Y96" s="7">
        <f t="shared" si="28"/>
        <v>0.08</v>
      </c>
      <c r="Z96" s="7">
        <f t="shared" si="28"/>
        <v>0.95</v>
      </c>
      <c r="AA96" s="7"/>
      <c r="AB96" s="7"/>
      <c r="AC96" s="7">
        <v>1</v>
      </c>
      <c r="AD96" s="125"/>
    </row>
    <row r="97" spans="1:30" s="161" customFormat="1" x14ac:dyDescent="0.2">
      <c r="A97" s="153">
        <v>320</v>
      </c>
      <c r="B97" s="151" t="s">
        <v>73</v>
      </c>
      <c r="C97" s="151" t="s">
        <v>59</v>
      </c>
      <c r="D97" s="151" t="s">
        <v>79</v>
      </c>
      <c r="E97" s="151"/>
      <c r="F97" s="151">
        <v>15</v>
      </c>
      <c r="G97" s="151">
        <v>4</v>
      </c>
      <c r="H97" s="151" t="s">
        <v>80</v>
      </c>
      <c r="I97" s="151" t="s">
        <v>5</v>
      </c>
      <c r="J97" s="151"/>
      <c r="K97" s="151">
        <v>-54.5</v>
      </c>
      <c r="L97" s="151"/>
      <c r="M97" s="151"/>
      <c r="N97" s="151">
        <v>26</v>
      </c>
      <c r="O97" s="151">
        <v>27</v>
      </c>
      <c r="P97" s="151">
        <v>-18.380600000000001</v>
      </c>
      <c r="Q97" s="151">
        <v>201.59909999999999</v>
      </c>
      <c r="R97" s="151">
        <v>43.5869</v>
      </c>
      <c r="S97" s="151">
        <v>1</v>
      </c>
      <c r="T97" s="155">
        <v>125</v>
      </c>
      <c r="U97" s="156">
        <v>119</v>
      </c>
      <c r="V97" s="155">
        <v>452</v>
      </c>
      <c r="W97" s="155"/>
      <c r="X97" s="151"/>
      <c r="Y97" s="151">
        <f t="shared" si="28"/>
        <v>0.39666666666666667</v>
      </c>
      <c r="Z97" s="151">
        <f t="shared" si="28"/>
        <v>1.5066666666666666</v>
      </c>
      <c r="AA97" s="151"/>
      <c r="AB97" s="151"/>
      <c r="AC97" s="151">
        <v>1</v>
      </c>
      <c r="AD97" s="197"/>
    </row>
    <row r="98" spans="1:30" x14ac:dyDescent="0.2">
      <c r="A98" s="8">
        <v>315</v>
      </c>
      <c r="B98" s="122" t="s">
        <v>73</v>
      </c>
      <c r="C98" s="122" t="s">
        <v>59</v>
      </c>
      <c r="D98" s="122" t="s">
        <v>79</v>
      </c>
      <c r="E98" s="122"/>
      <c r="F98" s="122">
        <v>14</v>
      </c>
      <c r="G98" s="122">
        <v>3</v>
      </c>
      <c r="H98" s="122" t="s">
        <v>78</v>
      </c>
      <c r="I98" s="122" t="s">
        <v>9</v>
      </c>
      <c r="J98" s="122"/>
      <c r="K98" s="122">
        <v>-51</v>
      </c>
      <c r="L98" s="122"/>
      <c r="M98" s="122"/>
      <c r="N98" s="122">
        <v>2</v>
      </c>
      <c r="O98" s="122">
        <v>3</v>
      </c>
      <c r="P98" s="122">
        <v>-68.268000000000001</v>
      </c>
      <c r="Q98" s="122">
        <v>444.358</v>
      </c>
      <c r="R98" s="122">
        <v>32.971400000000003</v>
      </c>
      <c r="S98" s="122">
        <v>1</v>
      </c>
      <c r="T98" s="10">
        <v>25</v>
      </c>
      <c r="U98" s="12" t="s">
        <v>7</v>
      </c>
      <c r="V98" s="10" t="s">
        <v>7</v>
      </c>
      <c r="W98" s="10"/>
      <c r="X98" s="7"/>
      <c r="Y98" s="7" t="s">
        <v>7</v>
      </c>
      <c r="Z98" s="7" t="s">
        <v>7</v>
      </c>
      <c r="AA98" s="122"/>
      <c r="AB98" s="122"/>
      <c r="AC98" s="122">
        <v>1</v>
      </c>
      <c r="AD98" s="210"/>
    </row>
    <row r="99" spans="1:30" ht="17" x14ac:dyDescent="0.2">
      <c r="A99" s="8">
        <v>313</v>
      </c>
      <c r="B99" s="122" t="s">
        <v>73</v>
      </c>
      <c r="C99" s="122" t="s">
        <v>59</v>
      </c>
      <c r="D99" s="122" t="s">
        <v>76</v>
      </c>
      <c r="E99" s="122"/>
      <c r="F99" s="122">
        <v>14</v>
      </c>
      <c r="G99" s="122">
        <v>1</v>
      </c>
      <c r="H99" s="122" t="s">
        <v>78</v>
      </c>
      <c r="I99" s="122" t="s">
        <v>5</v>
      </c>
      <c r="J99" s="122"/>
      <c r="K99" s="122">
        <v>-60.4</v>
      </c>
      <c r="L99" s="122"/>
      <c r="M99" s="122"/>
      <c r="N99" s="122">
        <v>17</v>
      </c>
      <c r="O99" s="122">
        <v>18</v>
      </c>
      <c r="P99" s="122">
        <v>-40.078099999999999</v>
      </c>
      <c r="Q99" s="122">
        <v>457.54969999999997</v>
      </c>
      <c r="R99" s="122">
        <v>2.9742999999999999</v>
      </c>
      <c r="S99" s="122">
        <v>1</v>
      </c>
      <c r="T99" s="10">
        <v>75</v>
      </c>
      <c r="U99" s="12">
        <v>99</v>
      </c>
      <c r="V99" s="10">
        <v>619</v>
      </c>
      <c r="W99" s="10"/>
      <c r="X99" s="7"/>
      <c r="Y99" s="7">
        <f>U99/300</f>
        <v>0.33</v>
      </c>
      <c r="Z99" s="7">
        <f>V99/300</f>
        <v>2.0633333333333335</v>
      </c>
      <c r="AA99" s="122"/>
      <c r="AB99" s="122"/>
      <c r="AC99" s="122">
        <v>1</v>
      </c>
      <c r="AD99" s="210" t="s">
        <v>121</v>
      </c>
    </row>
    <row r="100" spans="1:30" ht="17" x14ac:dyDescent="0.2">
      <c r="A100" s="8">
        <v>314</v>
      </c>
      <c r="B100" s="122" t="s">
        <v>73</v>
      </c>
      <c r="C100" s="122" t="s">
        <v>59</v>
      </c>
      <c r="D100" s="122" t="s">
        <v>76</v>
      </c>
      <c r="E100" s="122"/>
      <c r="F100" s="122">
        <v>14</v>
      </c>
      <c r="G100" s="122">
        <v>2</v>
      </c>
      <c r="H100" s="122" t="s">
        <v>78</v>
      </c>
      <c r="I100" s="122" t="s">
        <v>5</v>
      </c>
      <c r="J100" s="122"/>
      <c r="K100" s="122">
        <v>-49.3</v>
      </c>
      <c r="L100" s="122"/>
      <c r="M100" s="122"/>
      <c r="N100" s="122">
        <v>21</v>
      </c>
      <c r="O100" s="122">
        <v>22</v>
      </c>
      <c r="P100" s="122">
        <v>-45.836500000000001</v>
      </c>
      <c r="Q100" s="211">
        <v>461.24759999999998</v>
      </c>
      <c r="R100" s="122">
        <v>38.518599999999999</v>
      </c>
      <c r="S100" s="122">
        <v>1</v>
      </c>
      <c r="T100" s="10">
        <v>25</v>
      </c>
      <c r="U100" s="12">
        <v>63</v>
      </c>
      <c r="V100" s="10">
        <v>74</v>
      </c>
      <c r="W100" s="10"/>
      <c r="X100" s="7"/>
      <c r="Y100" s="7">
        <f>U100/300</f>
        <v>0.21</v>
      </c>
      <c r="Z100" s="7">
        <f>V100/300</f>
        <v>0.24666666666666667</v>
      </c>
      <c r="AA100" s="122"/>
      <c r="AB100" s="122"/>
      <c r="AC100" s="122">
        <v>1</v>
      </c>
      <c r="AD100" s="210" t="s">
        <v>125</v>
      </c>
    </row>
    <row r="101" spans="1:30" x14ac:dyDescent="0.2">
      <c r="A101" s="8">
        <v>316</v>
      </c>
      <c r="B101" s="122" t="s">
        <v>73</v>
      </c>
      <c r="C101" s="122" t="s">
        <v>59</v>
      </c>
      <c r="D101" s="122" t="s">
        <v>79</v>
      </c>
      <c r="E101" s="122"/>
      <c r="F101" s="122">
        <v>15</v>
      </c>
      <c r="G101" s="122">
        <v>4</v>
      </c>
      <c r="H101" s="122" t="s">
        <v>78</v>
      </c>
      <c r="I101" s="122" t="s">
        <v>5</v>
      </c>
      <c r="J101" s="122"/>
      <c r="K101" s="122">
        <v>-44.7</v>
      </c>
      <c r="L101" s="122"/>
      <c r="M101" s="122"/>
      <c r="N101" s="122">
        <v>8</v>
      </c>
      <c r="O101" s="122">
        <v>9</v>
      </c>
      <c r="P101" s="122">
        <v>-131.03550000000001</v>
      </c>
      <c r="Q101" s="122">
        <v>147.1207</v>
      </c>
      <c r="R101" s="122">
        <v>46.654000000000003</v>
      </c>
      <c r="S101" s="122">
        <v>1</v>
      </c>
      <c r="T101" s="10">
        <v>175</v>
      </c>
      <c r="U101" s="12" t="s">
        <v>7</v>
      </c>
      <c r="V101" s="10" t="s">
        <v>7</v>
      </c>
      <c r="W101" s="10"/>
      <c r="X101" s="7"/>
      <c r="Y101" s="7" t="s">
        <v>7</v>
      </c>
      <c r="Z101" s="7" t="s">
        <v>7</v>
      </c>
      <c r="AA101" s="122"/>
      <c r="AB101" s="122"/>
      <c r="AC101" s="122">
        <v>1</v>
      </c>
      <c r="AD101" s="210"/>
    </row>
    <row r="102" spans="1:30" ht="17" thickBot="1" x14ac:dyDescent="0.25">
      <c r="A102" s="8">
        <v>321</v>
      </c>
      <c r="B102" s="122" t="s">
        <v>73</v>
      </c>
      <c r="C102" s="122" t="s">
        <v>59</v>
      </c>
      <c r="D102" s="122" t="s">
        <v>79</v>
      </c>
      <c r="E102" s="122"/>
      <c r="F102" s="122">
        <v>15</v>
      </c>
      <c r="G102" s="122">
        <v>6</v>
      </c>
      <c r="H102" s="122" t="s">
        <v>78</v>
      </c>
      <c r="I102" s="122" t="s">
        <v>5</v>
      </c>
      <c r="J102" s="122"/>
      <c r="K102" s="122">
        <v>-57.6</v>
      </c>
      <c r="L102" s="122"/>
      <c r="M102" s="122"/>
      <c r="N102" s="122">
        <v>28</v>
      </c>
      <c r="O102" s="122">
        <v>31</v>
      </c>
      <c r="P102" s="122">
        <v>-131.16460000000001</v>
      </c>
      <c r="Q102" s="122">
        <v>121.3984</v>
      </c>
      <c r="R102" s="122">
        <v>26.8703</v>
      </c>
      <c r="S102" s="122">
        <v>1</v>
      </c>
      <c r="T102" s="10">
        <v>25</v>
      </c>
      <c r="U102" s="12">
        <v>167</v>
      </c>
      <c r="V102" s="10">
        <v>811</v>
      </c>
      <c r="W102" s="10"/>
      <c r="X102" s="7"/>
      <c r="Y102" s="7">
        <f>U102/300</f>
        <v>0.55666666666666664</v>
      </c>
      <c r="Z102" s="7">
        <f>V102/300</f>
        <v>2.7033333333333331</v>
      </c>
      <c r="AA102" s="122"/>
      <c r="AB102" s="122"/>
      <c r="AC102" s="122">
        <v>1</v>
      </c>
      <c r="AD102" s="210"/>
    </row>
    <row r="103" spans="1:30" s="134" customFormat="1" x14ac:dyDescent="0.2">
      <c r="A103" s="188" t="s">
        <v>0</v>
      </c>
      <c r="B103" s="189"/>
      <c r="C103" s="189"/>
      <c r="D103" s="189"/>
      <c r="E103" s="189"/>
      <c r="F103" s="189"/>
      <c r="G103" s="190"/>
      <c r="H103" s="190"/>
      <c r="I103" s="189"/>
      <c r="J103" s="134" t="s">
        <v>193</v>
      </c>
      <c r="K103" s="134">
        <f>AVERAGE(K90:K93)</f>
        <v>-53.650000000000006</v>
      </c>
      <c r="O103" s="134" t="s">
        <v>193</v>
      </c>
      <c r="P103" s="134">
        <f t="shared" ref="P103:R103" si="29">AVERAGE(P90:P93)</f>
        <v>-71.855249999999998</v>
      </c>
      <c r="Q103" s="134">
        <f t="shared" si="29"/>
        <v>277.56369999999998</v>
      </c>
      <c r="R103" s="134">
        <f t="shared" si="29"/>
        <v>33.667099999999998</v>
      </c>
      <c r="T103" s="134">
        <f>MEDIAN(T90:T93)</f>
        <v>87.5</v>
      </c>
      <c r="U103" s="134">
        <f t="shared" ref="U103:V103" si="30">AVERAGE(U90:U93)</f>
        <v>363</v>
      </c>
      <c r="V103" s="273">
        <f t="shared" si="30"/>
        <v>619</v>
      </c>
      <c r="W103" s="190"/>
      <c r="X103" s="190"/>
      <c r="Y103" s="190">
        <f>U103/300</f>
        <v>1.21</v>
      </c>
      <c r="Z103" s="190">
        <f t="shared" ref="Z103:Z106" si="31">V103/300</f>
        <v>2.0633333333333335</v>
      </c>
      <c r="AA103" s="190"/>
      <c r="AB103" s="190"/>
      <c r="AC103" s="190"/>
      <c r="AD103" s="191"/>
    </row>
    <row r="104" spans="1:30" s="137" customFormat="1" x14ac:dyDescent="0.2">
      <c r="A104" s="198"/>
      <c r="B104" s="185"/>
      <c r="C104" s="185"/>
      <c r="D104" s="185"/>
      <c r="E104" s="185"/>
      <c r="F104" s="185"/>
      <c r="G104" s="186"/>
      <c r="H104" s="186"/>
      <c r="I104" s="185"/>
      <c r="J104" s="137" t="s">
        <v>194</v>
      </c>
      <c r="K104" s="137">
        <f>AVERAGE(K98:K102)</f>
        <v>-52.6</v>
      </c>
      <c r="O104" s="137" t="s">
        <v>194</v>
      </c>
      <c r="P104" s="137">
        <f>AVERAGE(P98:P102)</f>
        <v>-83.276540000000011</v>
      </c>
      <c r="Q104" s="137">
        <f>AVERAGE(Q98:Q102)</f>
        <v>326.33488</v>
      </c>
      <c r="R104" s="137">
        <f>AVERAGE(R98:R102)</f>
        <v>29.597720000000002</v>
      </c>
      <c r="T104" s="137">
        <f>MEDIAN(T98:T102)</f>
        <v>25</v>
      </c>
      <c r="U104" s="137">
        <f>AVERAGE(U98:U102)</f>
        <v>109.66666666666667</v>
      </c>
      <c r="V104" s="274">
        <f>AVERAGE(V98:V102)</f>
        <v>501.33333333333331</v>
      </c>
      <c r="W104" s="186"/>
      <c r="X104" s="186"/>
      <c r="Y104" s="186">
        <f t="shared" ref="Y104:Y106" si="32">U104/300</f>
        <v>0.36555555555555558</v>
      </c>
      <c r="Z104" s="186">
        <f t="shared" si="31"/>
        <v>1.671111111111111</v>
      </c>
      <c r="AA104" s="186"/>
      <c r="AB104" s="186"/>
      <c r="AC104" s="186"/>
      <c r="AD104" s="196"/>
    </row>
    <row r="105" spans="1:30" s="137" customFormat="1" x14ac:dyDescent="0.2">
      <c r="A105" s="198"/>
      <c r="B105" s="185"/>
      <c r="C105" s="185"/>
      <c r="D105" s="185"/>
      <c r="E105" s="185"/>
      <c r="F105" s="185"/>
      <c r="G105" s="186"/>
      <c r="H105" s="186"/>
      <c r="I105" s="185"/>
      <c r="J105" s="137" t="s">
        <v>195</v>
      </c>
      <c r="K105" s="137">
        <f>AVERAGE(K94:K97)</f>
        <v>-55.6</v>
      </c>
      <c r="O105" s="137" t="s">
        <v>195</v>
      </c>
      <c r="P105" s="137">
        <f>AVERAGE(P94:P97)</f>
        <v>-60.802175000000005</v>
      </c>
      <c r="Q105" s="137">
        <f>AVERAGE(Q94:Q97)</f>
        <v>262.75450000000001</v>
      </c>
      <c r="R105" s="137">
        <f>AVERAGE(R94:R97)</f>
        <v>34.492000000000004</v>
      </c>
      <c r="T105" s="137">
        <f>MEDIAN(T94:T97)</f>
        <v>62.5</v>
      </c>
      <c r="U105" s="137">
        <f>AVERAGE(U94:U97)</f>
        <v>64.333333333333329</v>
      </c>
      <c r="V105" s="274">
        <f>AVERAGE(V94:V97)</f>
        <v>595</v>
      </c>
      <c r="W105" s="186"/>
      <c r="X105" s="186"/>
      <c r="Y105" s="186">
        <f t="shared" si="32"/>
        <v>0.21444444444444444</v>
      </c>
      <c r="Z105" s="186">
        <f t="shared" si="31"/>
        <v>1.9833333333333334</v>
      </c>
      <c r="AA105" s="186"/>
      <c r="AB105" s="186"/>
      <c r="AC105" s="186"/>
      <c r="AD105" s="196"/>
    </row>
    <row r="106" spans="1:30" s="136" customFormat="1" ht="17" thickBot="1" x14ac:dyDescent="0.25">
      <c r="A106" s="192"/>
      <c r="B106" s="193"/>
      <c r="C106" s="193"/>
      <c r="D106" s="193"/>
      <c r="E106" s="193"/>
      <c r="F106" s="193"/>
      <c r="G106" s="194"/>
      <c r="H106" s="194"/>
      <c r="I106" s="193"/>
      <c r="J106" s="136" t="s">
        <v>75</v>
      </c>
      <c r="K106" s="136">
        <f>AVERAGE(K85:K89)</f>
        <v>-55.379999999999995</v>
      </c>
      <c r="O106" s="136" t="s">
        <v>75</v>
      </c>
      <c r="P106" s="136">
        <f t="shared" ref="P106:R106" si="33">AVERAGE(P85:P89)</f>
        <v>-41.991060000000004</v>
      </c>
      <c r="Q106" s="136">
        <f t="shared" si="33"/>
        <v>425.25256000000002</v>
      </c>
      <c r="R106" s="136">
        <f t="shared" si="33"/>
        <v>28.0639</v>
      </c>
      <c r="T106" s="136">
        <f>MEDIAN(T85:T89)</f>
        <v>100</v>
      </c>
      <c r="U106" s="136">
        <f t="shared" ref="U106:V106" si="34">AVERAGE(U85:U89)</f>
        <v>266.33333333333331</v>
      </c>
      <c r="V106" s="275">
        <f t="shared" si="34"/>
        <v>356.33333333333331</v>
      </c>
      <c r="W106" s="194"/>
      <c r="X106" s="194"/>
      <c r="Y106" s="194">
        <f t="shared" si="32"/>
        <v>0.88777777777777767</v>
      </c>
      <c r="Z106" s="194">
        <f t="shared" si="31"/>
        <v>1.1877777777777778</v>
      </c>
      <c r="AA106" s="194"/>
      <c r="AB106" s="194"/>
      <c r="AC106" s="194"/>
      <c r="AD106" s="195"/>
    </row>
    <row r="109" spans="1:30" x14ac:dyDescent="0.2">
      <c r="A109" s="352" t="s">
        <v>50</v>
      </c>
      <c r="B109" s="353"/>
      <c r="C109" s="353"/>
      <c r="D109" s="353"/>
      <c r="E109" s="353"/>
      <c r="F109" s="353"/>
      <c r="G109" s="353"/>
      <c r="H109" s="353"/>
      <c r="I109" s="353"/>
      <c r="J109" s="353"/>
      <c r="K109" s="353"/>
      <c r="L109" s="353"/>
      <c r="M109" s="354"/>
      <c r="N109" s="27"/>
      <c r="O109" s="27"/>
      <c r="P109" s="345" t="s">
        <v>0</v>
      </c>
      <c r="Q109" s="345"/>
      <c r="R109" s="345"/>
      <c r="S109" s="345"/>
    </row>
    <row r="110" spans="1:30" x14ac:dyDescent="0.2">
      <c r="A110" s="38"/>
      <c r="B110" s="336" t="s">
        <v>46</v>
      </c>
      <c r="C110" s="337"/>
      <c r="D110" s="338"/>
      <c r="E110" s="339" t="s">
        <v>47</v>
      </c>
      <c r="F110" s="340"/>
      <c r="G110" s="341"/>
      <c r="H110" s="342" t="s">
        <v>48</v>
      </c>
      <c r="I110" s="343"/>
      <c r="J110" s="344"/>
      <c r="K110" s="339" t="s">
        <v>81</v>
      </c>
      <c r="L110" s="340"/>
      <c r="M110" s="341"/>
      <c r="N110" s="7"/>
      <c r="O110" s="33"/>
      <c r="P110" s="118" t="s">
        <v>46</v>
      </c>
      <c r="Q110" s="118" t="s">
        <v>82</v>
      </c>
      <c r="R110" s="118" t="s">
        <v>48</v>
      </c>
      <c r="S110" s="118" t="s">
        <v>81</v>
      </c>
    </row>
    <row r="111" spans="1:30" x14ac:dyDescent="0.2">
      <c r="A111" s="44" t="s">
        <v>44</v>
      </c>
      <c r="B111" s="42">
        <v>-77.198899999999995</v>
      </c>
      <c r="C111" s="42">
        <v>-97.257999999999996</v>
      </c>
      <c r="D111" s="42">
        <v>-52.646999999999998</v>
      </c>
      <c r="E111" s="42">
        <v>-91.074100000000001</v>
      </c>
      <c r="F111" s="42">
        <v>-73.073099999999997</v>
      </c>
      <c r="G111" s="42">
        <v>-7.726</v>
      </c>
      <c r="H111" s="42">
        <v>-111.7611</v>
      </c>
      <c r="I111" s="42">
        <v>-42.144100000000002</v>
      </c>
      <c r="J111" s="42">
        <v>-38.360100000000003</v>
      </c>
      <c r="K111" s="42">
        <v>-76.636600000000001</v>
      </c>
      <c r="L111" s="42">
        <v>-76.454599999999999</v>
      </c>
      <c r="M111" s="42">
        <v>-47.9407</v>
      </c>
      <c r="P111" s="30">
        <f>AVERAGE(B111:D111)</f>
        <v>-75.701299999999989</v>
      </c>
      <c r="Q111" s="30">
        <f>AVERAGE(E111:G111)</f>
        <v>-57.291066666666666</v>
      </c>
      <c r="R111" s="30">
        <f>AVERAGE(H111:J111)</f>
        <v>-64.088433333333342</v>
      </c>
      <c r="S111" s="30">
        <f>AVERAGE(K111:M111)</f>
        <v>-67.010633333333331</v>
      </c>
    </row>
    <row r="112" spans="1:30" x14ac:dyDescent="0.2">
      <c r="A112" s="44" t="s">
        <v>45</v>
      </c>
      <c r="B112" s="42">
        <v>-66.288600000000002</v>
      </c>
      <c r="C112" s="42">
        <v>-8.2681000000000004</v>
      </c>
      <c r="D112" s="42">
        <v>-97.257999999999996</v>
      </c>
      <c r="E112" s="42">
        <v>-125.572</v>
      </c>
      <c r="F112" s="42">
        <v>-131.16460000000001</v>
      </c>
      <c r="G112" s="42">
        <v>-33.054699999999997</v>
      </c>
      <c r="H112" s="42">
        <v>-98.991699999999994</v>
      </c>
      <c r="I112" s="42">
        <v>-79.169600000000003</v>
      </c>
      <c r="J112" s="42"/>
      <c r="K112" s="42">
        <v>-40.078099999999999</v>
      </c>
      <c r="L112" s="42">
        <v>-45.836500000000001</v>
      </c>
      <c r="M112" s="42">
        <v>-68.268000000000001</v>
      </c>
      <c r="P112" s="30">
        <f t="shared" ref="P112:P113" si="35">AVERAGE(B112:D112)</f>
        <v>-57.271566666666672</v>
      </c>
      <c r="Q112" s="30">
        <f t="shared" ref="Q112:Q113" si="36">AVERAGE(E112:G112)</f>
        <v>-96.597099999999998</v>
      </c>
      <c r="R112" s="30">
        <f t="shared" ref="R112:R113" si="37">AVERAGE(H112:J112)</f>
        <v>-89.080649999999991</v>
      </c>
      <c r="S112" s="30">
        <f t="shared" ref="S112:S113" si="38">AVERAGE(K112:M112)</f>
        <v>-51.394200000000005</v>
      </c>
    </row>
    <row r="113" spans="1:19" ht="17" customHeight="1" x14ac:dyDescent="0.2">
      <c r="A113" s="44" t="s">
        <v>49</v>
      </c>
      <c r="B113" s="88">
        <v>-86.188000000000002</v>
      </c>
      <c r="C113" s="88">
        <v>-112.7208</v>
      </c>
      <c r="D113" s="72">
        <v>-43.759500000000003</v>
      </c>
      <c r="E113" s="88">
        <v>-65.468800000000002</v>
      </c>
      <c r="F113" s="88">
        <v>-30.217300000000002</v>
      </c>
      <c r="G113" s="72">
        <v>-77.478099999999998</v>
      </c>
      <c r="H113" s="42">
        <v>-36.616100000000003</v>
      </c>
      <c r="I113" s="89">
        <v>-53.322099999999999</v>
      </c>
      <c r="J113" s="89">
        <v>-95.816699999999997</v>
      </c>
      <c r="K113" s="42">
        <v>-96.347200000000001</v>
      </c>
      <c r="L113" s="42">
        <v>-32.133699999999997</v>
      </c>
      <c r="M113" s="42">
        <v>-18.380600000000001</v>
      </c>
      <c r="P113" s="30">
        <f t="shared" si="35"/>
        <v>-80.889433333333329</v>
      </c>
      <c r="Q113" s="30">
        <f t="shared" si="36"/>
        <v>-57.721399999999996</v>
      </c>
      <c r="R113" s="30">
        <f t="shared" si="37"/>
        <v>-61.918299999999995</v>
      </c>
      <c r="S113" s="30">
        <f t="shared" si="38"/>
        <v>-48.953833333333328</v>
      </c>
    </row>
    <row r="114" spans="1:19" ht="17" customHeight="1" x14ac:dyDescent="0.2">
      <c r="A114" s="41" t="s">
        <v>177</v>
      </c>
      <c r="B114" s="17">
        <v>-150.95230000000001</v>
      </c>
      <c r="C114" s="17">
        <v>-129.03569999999999</v>
      </c>
      <c r="D114" s="72"/>
      <c r="E114" s="88"/>
      <c r="F114" s="88"/>
      <c r="G114" s="72"/>
      <c r="H114" s="17">
        <v>-86.833299999999994</v>
      </c>
      <c r="I114" s="17">
        <v>-105.65260000000001</v>
      </c>
      <c r="J114" s="89"/>
      <c r="K114" s="17">
        <v>-49.808500000000002</v>
      </c>
      <c r="L114" s="17">
        <v>-62.081600000000002</v>
      </c>
      <c r="M114" s="17">
        <v>-55.490600000000001</v>
      </c>
      <c r="P114" s="31"/>
      <c r="Q114" s="31"/>
      <c r="R114" s="31"/>
      <c r="S114" s="31"/>
    </row>
    <row r="115" spans="1:19" x14ac:dyDescent="0.2">
      <c r="A115" s="105"/>
      <c r="B115" s="104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P115" s="30"/>
      <c r="Q115" s="30"/>
      <c r="R115" s="30"/>
      <c r="S115" s="30"/>
    </row>
    <row r="116" spans="1:19" x14ac:dyDescent="0.2">
      <c r="A116" s="355" t="s">
        <v>51</v>
      </c>
      <c r="B116" s="356"/>
      <c r="C116" s="356"/>
      <c r="D116" s="356"/>
      <c r="E116" s="356"/>
      <c r="F116" s="356"/>
      <c r="G116" s="356"/>
      <c r="H116" s="356"/>
      <c r="I116" s="356"/>
      <c r="J116" s="356"/>
      <c r="K116" s="356"/>
      <c r="L116" s="356"/>
      <c r="M116" s="357"/>
      <c r="P116" s="30"/>
      <c r="Q116" s="30"/>
      <c r="R116" s="30"/>
      <c r="S116" s="30"/>
    </row>
    <row r="117" spans="1:19" x14ac:dyDescent="0.2">
      <c r="A117" s="44"/>
      <c r="B117" s="336" t="s">
        <v>46</v>
      </c>
      <c r="C117" s="337"/>
      <c r="D117" s="338"/>
      <c r="E117" s="339" t="s">
        <v>47</v>
      </c>
      <c r="F117" s="340"/>
      <c r="G117" s="341"/>
      <c r="H117" s="342" t="s">
        <v>48</v>
      </c>
      <c r="I117" s="343"/>
      <c r="J117" s="344"/>
      <c r="K117" s="339" t="s">
        <v>81</v>
      </c>
      <c r="L117" s="340"/>
      <c r="M117" s="341"/>
      <c r="P117" s="30" t="s">
        <v>46</v>
      </c>
      <c r="Q117" s="30" t="s">
        <v>82</v>
      </c>
      <c r="R117" s="30" t="s">
        <v>48</v>
      </c>
      <c r="S117" s="30" t="s">
        <v>81</v>
      </c>
    </row>
    <row r="118" spans="1:19" x14ac:dyDescent="0.2">
      <c r="A118" s="44" t="s">
        <v>44</v>
      </c>
      <c r="B118" s="42">
        <v>245.16139999999999</v>
      </c>
      <c r="C118" s="42">
        <v>413.78660000000002</v>
      </c>
      <c r="D118" s="42">
        <v>303.27719999999999</v>
      </c>
      <c r="E118" s="42">
        <v>233.30160000000001</v>
      </c>
      <c r="F118" s="42">
        <v>338.4554</v>
      </c>
      <c r="G118" s="42">
        <v>368.95319999999998</v>
      </c>
      <c r="H118" s="42">
        <v>167.9674</v>
      </c>
      <c r="I118" s="42">
        <v>388.76400000000001</v>
      </c>
      <c r="J118" s="42">
        <v>303.7878</v>
      </c>
      <c r="K118" s="42">
        <v>157.0624</v>
      </c>
      <c r="L118" s="42">
        <v>176.81450000000001</v>
      </c>
      <c r="M118" s="42">
        <v>623.59190000000001</v>
      </c>
      <c r="P118" s="30">
        <f>AVERAGE(B118:D118)</f>
        <v>320.74173333333334</v>
      </c>
      <c r="Q118" s="30">
        <f>AVERAGE(E118:G118)</f>
        <v>313.57006666666666</v>
      </c>
      <c r="R118" s="30">
        <f>AVERAGE(H118:J118)</f>
        <v>286.8397333333333</v>
      </c>
      <c r="S118" s="30">
        <f>AVERAGE(K118:M118)</f>
        <v>319.15626666666668</v>
      </c>
    </row>
    <row r="119" spans="1:19" x14ac:dyDescent="0.2">
      <c r="A119" s="44" t="s">
        <v>45</v>
      </c>
      <c r="B119" s="42">
        <v>311.85500000000002</v>
      </c>
      <c r="C119" s="42">
        <v>139.33500000000001</v>
      </c>
      <c r="D119" s="42">
        <v>413.78660000000002</v>
      </c>
      <c r="E119" s="42">
        <v>298.18389999999999</v>
      </c>
      <c r="F119" s="42">
        <v>121.3984</v>
      </c>
      <c r="G119" s="42">
        <v>309.8005</v>
      </c>
      <c r="H119" s="42">
        <v>173.6302</v>
      </c>
      <c r="I119" s="42">
        <v>272.8227</v>
      </c>
      <c r="J119" s="42"/>
      <c r="K119" s="42">
        <v>457.54969999999997</v>
      </c>
      <c r="L119" s="42">
        <v>461.24759999999998</v>
      </c>
      <c r="M119" s="42">
        <v>444.358</v>
      </c>
      <c r="O119" s="27"/>
      <c r="P119" s="30">
        <f t="shared" ref="P119:P120" si="39">AVERAGE(B119:D119)</f>
        <v>288.32553333333334</v>
      </c>
      <c r="Q119" s="30">
        <f t="shared" ref="Q119:Q120" si="40">AVERAGE(E119:G119)</f>
        <v>243.1276</v>
      </c>
      <c r="R119" s="30">
        <f t="shared" ref="R119:R120" si="41">AVERAGE(H119:J119)</f>
        <v>223.22645</v>
      </c>
      <c r="S119" s="30">
        <f t="shared" ref="S119:S120" si="42">AVERAGE(K119:M119)</f>
        <v>454.38509999999997</v>
      </c>
    </row>
    <row r="120" spans="1:19" x14ac:dyDescent="0.2">
      <c r="A120" s="44" t="s">
        <v>49</v>
      </c>
      <c r="B120" s="72">
        <v>156.4254</v>
      </c>
      <c r="C120" s="72">
        <v>220.45070000000001</v>
      </c>
      <c r="D120" s="72">
        <v>372.62900000000002</v>
      </c>
      <c r="E120" s="72">
        <v>274.85410000000002</v>
      </c>
      <c r="F120" s="72">
        <v>889.9855</v>
      </c>
      <c r="G120" s="72">
        <v>316.4572</v>
      </c>
      <c r="H120" s="42">
        <v>596.50829999999996</v>
      </c>
      <c r="I120" s="42">
        <v>284.16340000000002</v>
      </c>
      <c r="J120" s="42">
        <v>162.76650000000001</v>
      </c>
      <c r="K120" s="42">
        <v>222.66970000000001</v>
      </c>
      <c r="L120" s="42">
        <v>404.0795</v>
      </c>
      <c r="M120" s="42">
        <v>201.59909999999999</v>
      </c>
      <c r="P120" s="30">
        <f t="shared" si="39"/>
        <v>249.83503333333337</v>
      </c>
      <c r="Q120" s="30">
        <f t="shared" si="40"/>
        <v>493.76560000000001</v>
      </c>
      <c r="R120" s="30">
        <f t="shared" si="41"/>
        <v>347.81273333333337</v>
      </c>
      <c r="S120" s="30">
        <f t="shared" si="42"/>
        <v>276.11610000000002</v>
      </c>
    </row>
    <row r="121" spans="1:19" x14ac:dyDescent="0.2">
      <c r="A121" s="41" t="s">
        <v>177</v>
      </c>
      <c r="B121" s="38">
        <v>110.76739999999999</v>
      </c>
      <c r="C121" s="38">
        <v>177.86420000000001</v>
      </c>
      <c r="D121" s="72"/>
      <c r="E121" s="88"/>
      <c r="F121" s="88"/>
      <c r="G121" s="72"/>
      <c r="H121" s="38">
        <v>366.95650000000001</v>
      </c>
      <c r="I121" s="38">
        <v>265.721</v>
      </c>
      <c r="J121" s="89"/>
      <c r="K121" s="38">
        <v>261.8655</v>
      </c>
      <c r="L121" s="38">
        <v>190.56049999999999</v>
      </c>
      <c r="M121" s="38">
        <v>393.65710000000001</v>
      </c>
      <c r="P121" s="31"/>
      <c r="Q121" s="31"/>
      <c r="R121" s="31"/>
      <c r="S121" s="31"/>
    </row>
    <row r="122" spans="1:19" x14ac:dyDescent="0.2">
      <c r="A122" s="105"/>
      <c r="B122" s="104"/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P122" s="30"/>
      <c r="Q122" s="30"/>
      <c r="R122" s="30"/>
      <c r="S122" s="30"/>
    </row>
    <row r="123" spans="1:19" x14ac:dyDescent="0.2">
      <c r="A123" s="358" t="s">
        <v>52</v>
      </c>
      <c r="B123" s="358"/>
      <c r="C123" s="358"/>
      <c r="D123" s="358"/>
      <c r="E123" s="358"/>
      <c r="F123" s="358"/>
      <c r="G123" s="358"/>
      <c r="H123" s="358"/>
      <c r="I123" s="358"/>
      <c r="J123" s="358"/>
      <c r="K123" s="358"/>
      <c r="L123" s="358"/>
      <c r="M123" s="358"/>
      <c r="P123" s="30"/>
      <c r="Q123" s="30"/>
      <c r="R123" s="30"/>
      <c r="S123" s="30"/>
    </row>
    <row r="124" spans="1:19" x14ac:dyDescent="0.2">
      <c r="A124" s="44"/>
      <c r="B124" s="359" t="s">
        <v>46</v>
      </c>
      <c r="C124" s="359"/>
      <c r="D124" s="359"/>
      <c r="E124" s="294" t="s">
        <v>47</v>
      </c>
      <c r="F124" s="294"/>
      <c r="G124" s="294"/>
      <c r="H124" s="330" t="s">
        <v>48</v>
      </c>
      <c r="I124" s="330"/>
      <c r="J124" s="330"/>
      <c r="K124" s="294" t="s">
        <v>81</v>
      </c>
      <c r="L124" s="294"/>
      <c r="M124" s="294"/>
      <c r="P124" s="30" t="s">
        <v>46</v>
      </c>
      <c r="Q124" s="30" t="s">
        <v>82</v>
      </c>
      <c r="R124" s="30" t="s">
        <v>48</v>
      </c>
      <c r="S124" s="30" t="s">
        <v>81</v>
      </c>
    </row>
    <row r="125" spans="1:19" x14ac:dyDescent="0.2">
      <c r="A125" s="44" t="s">
        <v>44</v>
      </c>
      <c r="B125" s="42">
        <v>34.761899999999997</v>
      </c>
      <c r="C125" s="42">
        <v>37.121499999999997</v>
      </c>
      <c r="D125" s="42">
        <v>67.158299999999997</v>
      </c>
      <c r="E125" s="42">
        <v>51.8996</v>
      </c>
      <c r="F125" s="42">
        <v>30.7971</v>
      </c>
      <c r="G125" s="42">
        <v>42.839300000000001</v>
      </c>
      <c r="H125" s="42">
        <v>17.497</v>
      </c>
      <c r="I125" s="42">
        <v>36.664099999999998</v>
      </c>
      <c r="J125" s="42">
        <v>36.595700000000001</v>
      </c>
      <c r="K125" s="42">
        <v>21.841999999999999</v>
      </c>
      <c r="L125" s="42">
        <v>61.8322</v>
      </c>
      <c r="M125" s="42">
        <v>31.433299999999999</v>
      </c>
      <c r="P125" s="30">
        <f>AVERAGE(B125:D125)</f>
        <v>46.347233333333328</v>
      </c>
      <c r="Q125" s="30">
        <f>AVERAGE(E125:G125)</f>
        <v>41.845333333333336</v>
      </c>
      <c r="R125" s="30">
        <f>AVERAGE(H125:J125)</f>
        <v>30.252266666666667</v>
      </c>
      <c r="S125" s="30">
        <f>AVERAGE(K125:M125)</f>
        <v>38.369166666666665</v>
      </c>
    </row>
    <row r="126" spans="1:19" x14ac:dyDescent="0.2">
      <c r="A126" s="44" t="s">
        <v>45</v>
      </c>
      <c r="B126" s="42">
        <v>43.930999999999997</v>
      </c>
      <c r="C126" s="42">
        <v>41.118200000000002</v>
      </c>
      <c r="D126" s="42">
        <v>37.121499999999997</v>
      </c>
      <c r="E126" s="42">
        <v>40.446899999999999</v>
      </c>
      <c r="F126" s="42">
        <v>26.8703</v>
      </c>
      <c r="G126" s="42">
        <v>41.296599999999998</v>
      </c>
      <c r="H126" s="42">
        <v>52.502699999999997</v>
      </c>
      <c r="I126" s="42">
        <v>23.756900000000002</v>
      </c>
      <c r="J126" s="42"/>
      <c r="K126" s="42">
        <v>2.9742999999999999</v>
      </c>
      <c r="L126" s="42">
        <v>38.518599999999999</v>
      </c>
      <c r="M126" s="42">
        <v>32.971400000000003</v>
      </c>
      <c r="P126" s="30">
        <f t="shared" ref="P126:P127" si="43">AVERAGE(B126:D126)</f>
        <v>40.723566666666663</v>
      </c>
      <c r="Q126" s="30">
        <f t="shared" ref="Q126:Q127" si="44">AVERAGE(E126:G126)</f>
        <v>36.204599999999999</v>
      </c>
      <c r="R126" s="30">
        <f t="shared" ref="R126:R127" si="45">AVERAGE(H126:J126)</f>
        <v>38.129800000000003</v>
      </c>
      <c r="S126" s="30">
        <f t="shared" ref="S126:S127" si="46">AVERAGE(K126:M126)</f>
        <v>24.821433333333335</v>
      </c>
    </row>
    <row r="127" spans="1:19" x14ac:dyDescent="0.2">
      <c r="A127" s="44" t="s">
        <v>49</v>
      </c>
      <c r="B127" s="72">
        <v>42.408900000000003</v>
      </c>
      <c r="C127" s="72">
        <v>47.554699999999997</v>
      </c>
      <c r="D127" s="72">
        <v>43.044800000000002</v>
      </c>
      <c r="E127" s="72">
        <v>26.279399999999999</v>
      </c>
      <c r="F127" s="72">
        <v>40.142800000000001</v>
      </c>
      <c r="G127" s="72">
        <v>60.268099999999997</v>
      </c>
      <c r="H127" s="42">
        <v>51.055</v>
      </c>
      <c r="I127" s="42">
        <v>44.869399999999999</v>
      </c>
      <c r="J127" s="42">
        <v>14.9727</v>
      </c>
      <c r="K127" s="42">
        <v>35.438099999999999</v>
      </c>
      <c r="L127" s="42">
        <v>23.504899999999999</v>
      </c>
      <c r="M127" s="42">
        <v>43.5869</v>
      </c>
      <c r="P127" s="30">
        <f t="shared" si="43"/>
        <v>44.336133333333329</v>
      </c>
      <c r="Q127" s="30">
        <f t="shared" si="44"/>
        <v>42.2301</v>
      </c>
      <c r="R127" s="30">
        <f t="shared" si="45"/>
        <v>36.965699999999998</v>
      </c>
      <c r="S127" s="30">
        <f t="shared" si="46"/>
        <v>34.176633333333335</v>
      </c>
    </row>
    <row r="128" spans="1:19" ht="17" customHeight="1" x14ac:dyDescent="0.2">
      <c r="A128" s="41" t="s">
        <v>177</v>
      </c>
      <c r="B128" s="38">
        <v>40.760899999999999</v>
      </c>
      <c r="C128" s="38">
        <v>25.4693</v>
      </c>
      <c r="D128" s="72"/>
      <c r="E128" s="88"/>
      <c r="F128" s="88"/>
      <c r="G128" s="72"/>
      <c r="H128" s="38">
        <v>27.814699999999998</v>
      </c>
      <c r="I128" s="38">
        <v>36.258899999999997</v>
      </c>
      <c r="J128" s="89"/>
      <c r="K128" s="38">
        <v>31.0077</v>
      </c>
      <c r="L128" s="38">
        <v>19.4941</v>
      </c>
      <c r="M128" s="38">
        <v>19.286999999999999</v>
      </c>
      <c r="P128" s="31"/>
      <c r="Q128" s="31"/>
      <c r="R128" s="31"/>
      <c r="S128" s="31"/>
    </row>
    <row r="129" spans="1:39" x14ac:dyDescent="0.2">
      <c r="A129" s="105"/>
      <c r="B129" s="104"/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P129" s="30"/>
      <c r="Q129" s="30"/>
      <c r="R129" s="30"/>
      <c r="S129" s="30"/>
      <c r="U129" s="58" t="s">
        <v>107</v>
      </c>
    </row>
    <row r="130" spans="1:39" x14ac:dyDescent="0.2">
      <c r="A130" s="355" t="s">
        <v>53</v>
      </c>
      <c r="B130" s="356"/>
      <c r="C130" s="356"/>
      <c r="D130" s="356"/>
      <c r="E130" s="356"/>
      <c r="F130" s="356"/>
      <c r="G130" s="356"/>
      <c r="H130" s="356"/>
      <c r="I130" s="356"/>
      <c r="J130" s="356"/>
      <c r="K130" s="356"/>
      <c r="L130" s="356"/>
      <c r="M130" s="357"/>
      <c r="P130" s="30"/>
      <c r="Q130" s="30"/>
      <c r="R130" s="30"/>
      <c r="S130" s="30"/>
      <c r="U130" s="57" t="s">
        <v>106</v>
      </c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J130" s="331" t="s">
        <v>178</v>
      </c>
      <c r="AK130" s="331"/>
      <c r="AL130" s="331"/>
      <c r="AM130" s="331"/>
    </row>
    <row r="131" spans="1:39" x14ac:dyDescent="0.2">
      <c r="A131" s="44"/>
      <c r="B131" s="336" t="s">
        <v>46</v>
      </c>
      <c r="C131" s="337"/>
      <c r="D131" s="338"/>
      <c r="E131" s="339" t="s">
        <v>47</v>
      </c>
      <c r="F131" s="340"/>
      <c r="G131" s="341"/>
      <c r="H131" s="342" t="s">
        <v>48</v>
      </c>
      <c r="I131" s="343"/>
      <c r="J131" s="344"/>
      <c r="K131" s="339" t="s">
        <v>81</v>
      </c>
      <c r="L131" s="340"/>
      <c r="M131" s="341"/>
      <c r="P131" s="30" t="s">
        <v>46</v>
      </c>
      <c r="Q131" s="30" t="s">
        <v>82</v>
      </c>
      <c r="R131" s="30" t="s">
        <v>48</v>
      </c>
      <c r="S131" s="30" t="s">
        <v>81</v>
      </c>
      <c r="U131" s="40"/>
      <c r="V131" s="300" t="s">
        <v>46</v>
      </c>
      <c r="W131" s="300"/>
      <c r="X131" s="300"/>
      <c r="Y131" s="360" t="s">
        <v>47</v>
      </c>
      <c r="Z131" s="360"/>
      <c r="AA131" s="360"/>
      <c r="AB131" s="300" t="s">
        <v>48</v>
      </c>
      <c r="AC131" s="300"/>
      <c r="AD131" s="300"/>
      <c r="AE131" s="335" t="s">
        <v>81</v>
      </c>
      <c r="AF131" s="335"/>
      <c r="AG131" s="335"/>
      <c r="AJ131" s="114" t="s">
        <v>46</v>
      </c>
      <c r="AK131" s="114" t="s">
        <v>82</v>
      </c>
      <c r="AL131" s="114" t="s">
        <v>48</v>
      </c>
      <c r="AM131" s="114" t="s">
        <v>81</v>
      </c>
    </row>
    <row r="132" spans="1:39" x14ac:dyDescent="0.2">
      <c r="A132" s="44" t="s">
        <v>44</v>
      </c>
      <c r="B132" s="72">
        <v>-63.4</v>
      </c>
      <c r="C132" s="72">
        <v>-51.1</v>
      </c>
      <c r="D132" s="72">
        <v>-59.6</v>
      </c>
      <c r="E132" s="72">
        <v>-52.8</v>
      </c>
      <c r="F132" s="72">
        <v>-54.3</v>
      </c>
      <c r="G132" s="72">
        <v>-65.7</v>
      </c>
      <c r="H132" s="42">
        <v>-50.3</v>
      </c>
      <c r="I132" s="42">
        <v>-56.7</v>
      </c>
      <c r="J132" s="42">
        <v>-60.8</v>
      </c>
      <c r="K132" s="42">
        <v>-53</v>
      </c>
      <c r="L132" s="42">
        <v>-50.3</v>
      </c>
      <c r="M132" s="42">
        <v>-52.3</v>
      </c>
      <c r="P132" s="30">
        <f>AVERAGE(B132:D132)</f>
        <v>-58.033333333333331</v>
      </c>
      <c r="Q132" s="30">
        <f>AVERAGE(E132:G132)</f>
        <v>-57.6</v>
      </c>
      <c r="R132" s="30">
        <f>AVERAGE(H132:J132)</f>
        <v>-55.933333333333337</v>
      </c>
      <c r="S132" s="30">
        <f>AVERAGE(K132:M132)</f>
        <v>-51.866666666666667</v>
      </c>
      <c r="U132" s="40" t="s">
        <v>44</v>
      </c>
      <c r="V132" s="41">
        <f>B132-12.5</f>
        <v>-75.900000000000006</v>
      </c>
      <c r="W132" s="41">
        <f t="shared" ref="W132:AG134" si="47">C132-12.5</f>
        <v>-63.6</v>
      </c>
      <c r="X132" s="41">
        <f t="shared" si="47"/>
        <v>-72.099999999999994</v>
      </c>
      <c r="Y132" s="41">
        <f t="shared" si="47"/>
        <v>-65.3</v>
      </c>
      <c r="Z132" s="41">
        <f t="shared" si="47"/>
        <v>-66.8</v>
      </c>
      <c r="AA132" s="41">
        <f t="shared" si="47"/>
        <v>-78.2</v>
      </c>
      <c r="AB132" s="41">
        <f t="shared" si="47"/>
        <v>-62.8</v>
      </c>
      <c r="AC132" s="41">
        <f t="shared" si="47"/>
        <v>-69.2</v>
      </c>
      <c r="AD132" s="41">
        <f t="shared" si="47"/>
        <v>-73.3</v>
      </c>
      <c r="AE132" s="41">
        <f t="shared" si="47"/>
        <v>-65.5</v>
      </c>
      <c r="AF132" s="41">
        <f t="shared" si="47"/>
        <v>-62.8</v>
      </c>
      <c r="AG132" s="41">
        <f t="shared" si="47"/>
        <v>-64.8</v>
      </c>
      <c r="AJ132" s="114">
        <f t="shared" ref="AJ132:AJ133" si="48">AVERAGE(V132:X132)</f>
        <v>-70.533333333333331</v>
      </c>
      <c r="AK132" s="114">
        <f t="shared" ref="AK132:AK133" si="49">AVERAGE(Y132:AA132)</f>
        <v>-70.100000000000009</v>
      </c>
      <c r="AL132" s="114">
        <f t="shared" ref="AL132:AL133" si="50">AVERAGE(AB132:AD132)</f>
        <v>-68.433333333333337</v>
      </c>
      <c r="AM132" s="114">
        <f t="shared" ref="AM132:AM133" si="51">AVERAGE(AE132:AG132)</f>
        <v>-64.366666666666674</v>
      </c>
    </row>
    <row r="133" spans="1:39" x14ac:dyDescent="0.2">
      <c r="A133" s="44" t="s">
        <v>45</v>
      </c>
      <c r="B133" s="72">
        <v>-59.9</v>
      </c>
      <c r="C133" s="72">
        <v>-52.2</v>
      </c>
      <c r="D133" s="72">
        <v>-59.7</v>
      </c>
      <c r="E133" s="72">
        <v>-47</v>
      </c>
      <c r="F133" s="72">
        <v>-59.8</v>
      </c>
      <c r="G133" s="72">
        <v>-63.3</v>
      </c>
      <c r="H133" s="42">
        <v>-56.7</v>
      </c>
      <c r="I133" s="42">
        <v>-54.7</v>
      </c>
      <c r="J133" s="42"/>
      <c r="K133" s="42">
        <v>-60.4</v>
      </c>
      <c r="L133" s="42">
        <v>-49.3</v>
      </c>
      <c r="M133" s="42">
        <v>-51</v>
      </c>
      <c r="P133" s="30">
        <f t="shared" ref="P133:P134" si="52">AVERAGE(B133:D133)</f>
        <v>-57.266666666666673</v>
      </c>
      <c r="Q133" s="30">
        <f t="shared" ref="Q133:Q134" si="53">AVERAGE(E133:G133)</f>
        <v>-56.699999999999996</v>
      </c>
      <c r="R133" s="30">
        <f t="shared" ref="R133:R134" si="54">AVERAGE(H133:J133)</f>
        <v>-55.7</v>
      </c>
      <c r="S133" s="30">
        <f t="shared" ref="S133:S134" si="55">AVERAGE(K133:M133)</f>
        <v>-53.566666666666663</v>
      </c>
      <c r="U133" s="40" t="s">
        <v>45</v>
      </c>
      <c r="V133" s="41">
        <f t="shared" ref="V133:V134" si="56">B133-12.5</f>
        <v>-72.400000000000006</v>
      </c>
      <c r="W133" s="41">
        <f t="shared" si="47"/>
        <v>-64.7</v>
      </c>
      <c r="X133" s="41">
        <f t="shared" si="47"/>
        <v>-72.2</v>
      </c>
      <c r="Y133" s="41">
        <f t="shared" si="47"/>
        <v>-59.5</v>
      </c>
      <c r="Z133" s="41">
        <f t="shared" si="47"/>
        <v>-72.3</v>
      </c>
      <c r="AA133" s="41">
        <f t="shared" si="47"/>
        <v>-75.8</v>
      </c>
      <c r="AB133" s="41">
        <f t="shared" si="47"/>
        <v>-69.2</v>
      </c>
      <c r="AC133" s="41">
        <f t="shared" si="47"/>
        <v>-67.2</v>
      </c>
      <c r="AD133" s="41"/>
      <c r="AE133" s="41">
        <f t="shared" si="47"/>
        <v>-72.900000000000006</v>
      </c>
      <c r="AF133" s="41">
        <f t="shared" si="47"/>
        <v>-61.8</v>
      </c>
      <c r="AG133" s="41">
        <f t="shared" si="47"/>
        <v>-63.5</v>
      </c>
      <c r="AJ133" s="114">
        <f t="shared" si="48"/>
        <v>-69.766666666666666</v>
      </c>
      <c r="AK133" s="114">
        <f t="shared" si="49"/>
        <v>-69.2</v>
      </c>
      <c r="AL133" s="114">
        <f t="shared" si="50"/>
        <v>-68.2</v>
      </c>
      <c r="AM133" s="114">
        <f t="shared" si="51"/>
        <v>-66.066666666666663</v>
      </c>
    </row>
    <row r="134" spans="1:39" x14ac:dyDescent="0.2">
      <c r="A134" s="44" t="s">
        <v>49</v>
      </c>
      <c r="B134" s="72">
        <v>-60</v>
      </c>
      <c r="C134" s="72">
        <v>-69.900000000000006</v>
      </c>
      <c r="D134" s="72">
        <v>-42.2</v>
      </c>
      <c r="E134" s="72">
        <v>-54.6</v>
      </c>
      <c r="F134" s="72">
        <v>-55.6</v>
      </c>
      <c r="G134" s="72">
        <v>-55.4</v>
      </c>
      <c r="H134" s="72">
        <v>-59.4</v>
      </c>
      <c r="I134" s="72">
        <v>-59.1</v>
      </c>
      <c r="J134" s="72">
        <v>-52.4</v>
      </c>
      <c r="K134" s="42">
        <v>-56.5</v>
      </c>
      <c r="L134" s="42">
        <v>-61.6</v>
      </c>
      <c r="M134" s="42">
        <v>-54.5</v>
      </c>
      <c r="P134" s="30">
        <f t="shared" si="52"/>
        <v>-57.366666666666674</v>
      </c>
      <c r="Q134" s="30">
        <f t="shared" si="53"/>
        <v>-55.199999999999996</v>
      </c>
      <c r="R134" s="30">
        <f t="shared" si="54"/>
        <v>-56.966666666666669</v>
      </c>
      <c r="S134" s="30">
        <f t="shared" si="55"/>
        <v>-57.533333333333331</v>
      </c>
      <c r="U134" s="40" t="s">
        <v>49</v>
      </c>
      <c r="V134" s="41">
        <f t="shared" si="56"/>
        <v>-72.5</v>
      </c>
      <c r="W134" s="41">
        <f t="shared" si="47"/>
        <v>-82.4</v>
      </c>
      <c r="X134" s="41">
        <f t="shared" si="47"/>
        <v>-54.7</v>
      </c>
      <c r="Y134" s="41">
        <f t="shared" si="47"/>
        <v>-67.099999999999994</v>
      </c>
      <c r="Z134" s="41">
        <f t="shared" si="47"/>
        <v>-68.099999999999994</v>
      </c>
      <c r="AA134" s="41">
        <f t="shared" si="47"/>
        <v>-67.900000000000006</v>
      </c>
      <c r="AB134" s="41">
        <f t="shared" si="47"/>
        <v>-71.900000000000006</v>
      </c>
      <c r="AC134" s="41">
        <f t="shared" si="47"/>
        <v>-71.599999999999994</v>
      </c>
      <c r="AD134" s="41">
        <f t="shared" si="47"/>
        <v>-64.900000000000006</v>
      </c>
      <c r="AE134" s="41">
        <f t="shared" si="47"/>
        <v>-69</v>
      </c>
      <c r="AF134" s="41">
        <f t="shared" si="47"/>
        <v>-74.099999999999994</v>
      </c>
      <c r="AG134" s="41">
        <f t="shared" si="47"/>
        <v>-67</v>
      </c>
      <c r="AJ134" s="114">
        <f t="shared" ref="AJ134:AJ135" si="57">AVERAGE(V134:X134)</f>
        <v>-69.866666666666674</v>
      </c>
      <c r="AK134" s="114">
        <f t="shared" ref="AK134" si="58">AVERAGE(Y134:AA134)</f>
        <v>-67.7</v>
      </c>
      <c r="AL134" s="114">
        <f t="shared" ref="AL134:AL135" si="59">AVERAGE(AB134:AD134)</f>
        <v>-69.466666666666669</v>
      </c>
      <c r="AM134" s="114">
        <f t="shared" ref="AM134:AM135" si="60">AVERAGE(AE134:AG134)</f>
        <v>-70.033333333333331</v>
      </c>
    </row>
    <row r="135" spans="1:39" ht="17" customHeight="1" x14ac:dyDescent="0.2">
      <c r="A135" s="41" t="s">
        <v>177</v>
      </c>
      <c r="B135" s="38">
        <v>-52.5</v>
      </c>
      <c r="C135" s="38">
        <v>-50.6</v>
      </c>
      <c r="D135" s="72"/>
      <c r="E135" s="88"/>
      <c r="F135" s="88"/>
      <c r="G135" s="72"/>
      <c r="H135" s="38">
        <v>-50</v>
      </c>
      <c r="I135" s="38">
        <v>-56.8</v>
      </c>
      <c r="J135" s="38">
        <v>-57.6</v>
      </c>
      <c r="K135" s="38">
        <v>-59.6</v>
      </c>
      <c r="L135" s="38">
        <v>-56.7</v>
      </c>
      <c r="M135" s="38">
        <v>-50.5</v>
      </c>
      <c r="P135" s="31">
        <f t="shared" ref="P135" si="61">AVERAGE(B135:D135)</f>
        <v>-51.55</v>
      </c>
      <c r="Q135" s="31"/>
      <c r="R135" s="31">
        <f t="shared" ref="R135" si="62">AVERAGE(H135:J135)</f>
        <v>-54.800000000000004</v>
      </c>
      <c r="S135" s="31">
        <f t="shared" ref="S135" si="63">AVERAGE(K135:M135)</f>
        <v>-55.6</v>
      </c>
      <c r="U135" s="112" t="s">
        <v>177</v>
      </c>
      <c r="V135" s="41">
        <f t="shared" ref="V135" si="64">B135-12.5</f>
        <v>-65</v>
      </c>
      <c r="W135" s="41">
        <f t="shared" ref="W135" si="65">C135-12.5</f>
        <v>-63.1</v>
      </c>
      <c r="X135" s="41"/>
      <c r="Y135" s="41"/>
      <c r="Z135" s="41"/>
      <c r="AA135" s="41"/>
      <c r="AB135" s="41">
        <f t="shared" ref="AB135" si="66">H135-12.5</f>
        <v>-62.5</v>
      </c>
      <c r="AC135" s="41">
        <f t="shared" ref="AC135" si="67">I135-12.5</f>
        <v>-69.3</v>
      </c>
      <c r="AD135" s="41">
        <f t="shared" ref="AD135" si="68">J135-12.5</f>
        <v>-70.099999999999994</v>
      </c>
      <c r="AE135" s="41">
        <f t="shared" ref="AE135" si="69">K135-12.5</f>
        <v>-72.099999999999994</v>
      </c>
      <c r="AF135" s="41">
        <f t="shared" ref="AF135" si="70">L135-12.5</f>
        <v>-69.2</v>
      </c>
      <c r="AG135" s="41">
        <f t="shared" ref="AG135" si="71">M135-12.5</f>
        <v>-63</v>
      </c>
      <c r="AJ135" s="114">
        <f t="shared" si="57"/>
        <v>-64.05</v>
      </c>
      <c r="AK135" s="114"/>
      <c r="AL135" s="114">
        <f t="shared" si="59"/>
        <v>-67.3</v>
      </c>
      <c r="AM135" s="114">
        <f t="shared" si="60"/>
        <v>-68.100000000000009</v>
      </c>
    </row>
    <row r="136" spans="1:39" x14ac:dyDescent="0.2">
      <c r="A136" s="105"/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P136" s="30"/>
      <c r="Q136" s="30"/>
      <c r="R136" s="30"/>
      <c r="S136" s="30"/>
    </row>
    <row r="137" spans="1:39" x14ac:dyDescent="0.2">
      <c r="A137" s="302" t="s">
        <v>38</v>
      </c>
      <c r="B137" s="303"/>
      <c r="C137" s="303"/>
      <c r="D137" s="303"/>
      <c r="E137" s="303"/>
      <c r="F137" s="303"/>
      <c r="G137" s="303"/>
      <c r="H137" s="303"/>
      <c r="I137" s="303"/>
      <c r="J137" s="303"/>
      <c r="K137" s="303"/>
      <c r="L137" s="303"/>
      <c r="M137" s="304"/>
      <c r="P137" s="30"/>
      <c r="Q137" s="30"/>
      <c r="R137" s="30"/>
      <c r="S137" s="30"/>
    </row>
    <row r="138" spans="1:39" x14ac:dyDescent="0.2">
      <c r="A138" s="44"/>
      <c r="B138" s="359" t="s">
        <v>46</v>
      </c>
      <c r="C138" s="359"/>
      <c r="D138" s="359"/>
      <c r="E138" s="294" t="s">
        <v>47</v>
      </c>
      <c r="F138" s="294"/>
      <c r="G138" s="294"/>
      <c r="H138" s="330" t="s">
        <v>48</v>
      </c>
      <c r="I138" s="330"/>
      <c r="J138" s="330"/>
      <c r="K138" s="298" t="s">
        <v>81</v>
      </c>
      <c r="L138" s="298"/>
      <c r="M138" s="298"/>
      <c r="P138" s="30" t="s">
        <v>46</v>
      </c>
      <c r="Q138" s="30" t="s">
        <v>82</v>
      </c>
      <c r="R138" s="30" t="s">
        <v>48</v>
      </c>
      <c r="S138" s="30" t="s">
        <v>81</v>
      </c>
    </row>
    <row r="139" spans="1:39" x14ac:dyDescent="0.2">
      <c r="A139" s="44" t="s">
        <v>44</v>
      </c>
      <c r="B139" s="42">
        <v>100</v>
      </c>
      <c r="C139" s="42">
        <v>75</v>
      </c>
      <c r="D139" s="42">
        <v>75</v>
      </c>
      <c r="E139" s="42">
        <v>150</v>
      </c>
      <c r="F139" s="42">
        <v>200</v>
      </c>
      <c r="G139" s="42">
        <v>300</v>
      </c>
      <c r="H139" s="72">
        <v>200</v>
      </c>
      <c r="I139" s="72">
        <v>25</v>
      </c>
      <c r="J139" s="42">
        <v>100</v>
      </c>
      <c r="K139" s="42">
        <v>25</v>
      </c>
      <c r="L139" s="42">
        <v>75</v>
      </c>
      <c r="M139" s="42">
        <v>125</v>
      </c>
      <c r="P139" s="30">
        <f>MEDIAN(B139:D139)</f>
        <v>75</v>
      </c>
      <c r="Q139" s="30">
        <f>MEDIAN(E139:G139)</f>
        <v>200</v>
      </c>
      <c r="R139" s="30">
        <f>MEDIAN(H139:J139)</f>
        <v>100</v>
      </c>
      <c r="S139" s="30">
        <f>MEDIAN(K139:M139)</f>
        <v>75</v>
      </c>
    </row>
    <row r="140" spans="1:39" x14ac:dyDescent="0.2">
      <c r="A140" s="44" t="s">
        <v>45</v>
      </c>
      <c r="B140" s="42">
        <v>125</v>
      </c>
      <c r="C140" s="42">
        <v>300</v>
      </c>
      <c r="D140" s="42">
        <v>100</v>
      </c>
      <c r="E140" s="72">
        <v>225</v>
      </c>
      <c r="F140" s="42">
        <v>125</v>
      </c>
      <c r="G140" s="42"/>
      <c r="H140" s="42">
        <v>100</v>
      </c>
      <c r="I140" s="42">
        <v>0</v>
      </c>
      <c r="J140" s="42"/>
      <c r="K140" s="42">
        <v>75</v>
      </c>
      <c r="L140" s="42">
        <v>25</v>
      </c>
      <c r="M140" s="42">
        <v>25</v>
      </c>
      <c r="P140" s="30">
        <f t="shared" ref="P140:P141" si="72">MEDIAN(B140:D140)</f>
        <v>125</v>
      </c>
      <c r="Q140" s="30">
        <f t="shared" ref="Q140:Q141" si="73">MEDIAN(E140:G140)</f>
        <v>175</v>
      </c>
      <c r="R140" s="30">
        <f t="shared" ref="R140:R141" si="74">MEDIAN(H140:J140)</f>
        <v>50</v>
      </c>
      <c r="S140" s="30">
        <f t="shared" ref="S140:S141" si="75">MEDIAN(K140:M140)</f>
        <v>25</v>
      </c>
    </row>
    <row r="141" spans="1:39" x14ac:dyDescent="0.2">
      <c r="A141" s="93" t="s">
        <v>49</v>
      </c>
      <c r="B141" s="101">
        <v>50</v>
      </c>
      <c r="C141" s="101">
        <v>25</v>
      </c>
      <c r="D141" s="101">
        <v>25</v>
      </c>
      <c r="E141" s="101">
        <v>225</v>
      </c>
      <c r="F141" s="101">
        <v>175</v>
      </c>
      <c r="G141" s="101">
        <v>75</v>
      </c>
      <c r="H141" s="101">
        <v>150</v>
      </c>
      <c r="I141" s="101">
        <v>150</v>
      </c>
      <c r="J141" s="101">
        <v>150</v>
      </c>
      <c r="K141" s="101">
        <v>75</v>
      </c>
      <c r="L141" s="101">
        <v>50</v>
      </c>
      <c r="M141" s="101">
        <v>125</v>
      </c>
      <c r="P141" s="30">
        <f t="shared" si="72"/>
        <v>25</v>
      </c>
      <c r="Q141" s="30">
        <f t="shared" si="73"/>
        <v>175</v>
      </c>
      <c r="R141" s="30">
        <f t="shared" si="74"/>
        <v>150</v>
      </c>
      <c r="S141" s="30">
        <f t="shared" si="75"/>
        <v>75</v>
      </c>
    </row>
    <row r="142" spans="1:39" ht="17" customHeight="1" x14ac:dyDescent="0.2">
      <c r="A142" s="41" t="s">
        <v>177</v>
      </c>
      <c r="B142" s="38">
        <v>225</v>
      </c>
      <c r="C142" s="38">
        <v>50</v>
      </c>
      <c r="D142" s="72"/>
      <c r="E142" s="88"/>
      <c r="F142" s="88"/>
      <c r="G142" s="72"/>
      <c r="H142" s="38">
        <v>25</v>
      </c>
      <c r="I142" s="38">
        <v>350</v>
      </c>
      <c r="J142" s="89"/>
      <c r="K142" s="38">
        <v>100</v>
      </c>
      <c r="L142" s="38">
        <v>125</v>
      </c>
      <c r="M142" s="38">
        <v>50</v>
      </c>
      <c r="P142" s="31">
        <f t="shared" ref="P142" si="76">MEDIAN(B142:D142)</f>
        <v>137.5</v>
      </c>
      <c r="Q142" s="31"/>
      <c r="R142" s="31">
        <f t="shared" ref="R142" si="77">MEDIAN(H142:J142)</f>
        <v>187.5</v>
      </c>
      <c r="S142" s="31">
        <f t="shared" ref="S142" si="78">MEDIAN(K142:M142)</f>
        <v>100</v>
      </c>
    </row>
    <row r="143" spans="1:39" x14ac:dyDescent="0.2">
      <c r="A143" s="302" t="s">
        <v>55</v>
      </c>
      <c r="B143" s="303"/>
      <c r="C143" s="303"/>
      <c r="D143" s="303"/>
      <c r="E143" s="303"/>
      <c r="F143" s="303"/>
      <c r="G143" s="303"/>
      <c r="H143" s="303"/>
      <c r="I143" s="303"/>
      <c r="J143" s="303"/>
      <c r="K143" s="303"/>
      <c r="L143" s="303"/>
      <c r="M143" s="304"/>
      <c r="P143" s="30"/>
      <c r="Q143" s="30"/>
      <c r="R143" s="30"/>
      <c r="S143" s="30"/>
    </row>
    <row r="144" spans="1:39" x14ac:dyDescent="0.2">
      <c r="A144" s="44"/>
      <c r="B144" s="359" t="s">
        <v>46</v>
      </c>
      <c r="C144" s="359"/>
      <c r="D144" s="359"/>
      <c r="E144" s="294" t="s">
        <v>47</v>
      </c>
      <c r="F144" s="294"/>
      <c r="G144" s="294"/>
      <c r="H144" s="330" t="s">
        <v>48</v>
      </c>
      <c r="I144" s="330"/>
      <c r="J144" s="330"/>
      <c r="K144" s="298" t="s">
        <v>81</v>
      </c>
      <c r="L144" s="298"/>
      <c r="M144" s="298"/>
      <c r="P144" s="30" t="s">
        <v>46</v>
      </c>
      <c r="Q144" s="30" t="s">
        <v>82</v>
      </c>
      <c r="R144" s="30" t="s">
        <v>48</v>
      </c>
      <c r="S144" s="30" t="s">
        <v>81</v>
      </c>
    </row>
    <row r="145" spans="1:19" x14ac:dyDescent="0.2">
      <c r="A145" s="44" t="s">
        <v>44</v>
      </c>
      <c r="B145" s="42">
        <v>136</v>
      </c>
      <c r="C145" s="42">
        <v>130</v>
      </c>
      <c r="D145" s="42">
        <v>59</v>
      </c>
      <c r="E145" s="42">
        <v>637</v>
      </c>
      <c r="F145" s="72">
        <v>88</v>
      </c>
      <c r="G145" s="42"/>
      <c r="H145" s="42">
        <v>8</v>
      </c>
      <c r="I145" s="42">
        <v>54</v>
      </c>
      <c r="J145" s="42">
        <v>5</v>
      </c>
      <c r="K145" s="42">
        <v>256</v>
      </c>
      <c r="L145" s="42">
        <v>437</v>
      </c>
      <c r="M145" s="42">
        <v>396</v>
      </c>
      <c r="P145" s="30">
        <f>AVERAGE(B145:D145)</f>
        <v>108.33333333333333</v>
      </c>
      <c r="Q145" s="30">
        <f>AVERAGE(E145:G145)</f>
        <v>362.5</v>
      </c>
      <c r="R145" s="30">
        <f>AVERAGE(H145:J145)</f>
        <v>22.333333333333332</v>
      </c>
      <c r="S145" s="30">
        <f>AVERAGE(K145:M145)</f>
        <v>363</v>
      </c>
    </row>
    <row r="146" spans="1:19" x14ac:dyDescent="0.2">
      <c r="A146" s="44" t="s">
        <v>45</v>
      </c>
      <c r="B146" s="42">
        <v>93</v>
      </c>
      <c r="C146" s="42">
        <v>87</v>
      </c>
      <c r="D146" s="42"/>
      <c r="E146" s="42">
        <v>87</v>
      </c>
      <c r="F146" s="42">
        <v>66</v>
      </c>
      <c r="G146" s="42"/>
      <c r="H146" s="42">
        <v>18</v>
      </c>
      <c r="I146" s="42">
        <v>65</v>
      </c>
      <c r="J146" s="42"/>
      <c r="K146" s="42">
        <v>99</v>
      </c>
      <c r="L146" s="42">
        <v>63</v>
      </c>
      <c r="M146" s="42"/>
      <c r="P146" s="30">
        <f t="shared" ref="P146" si="79">AVERAGE(B146:D146)</f>
        <v>90</v>
      </c>
      <c r="Q146" s="30">
        <f t="shared" ref="Q146" si="80">AVERAGE(E146:G146)</f>
        <v>76.5</v>
      </c>
      <c r="R146" s="30">
        <f t="shared" ref="R146" si="81">AVERAGE(H146:J146)</f>
        <v>41.5</v>
      </c>
      <c r="S146" s="30">
        <f t="shared" ref="S146" si="82">AVERAGE(K146:M146)</f>
        <v>81</v>
      </c>
    </row>
    <row r="147" spans="1:19" x14ac:dyDescent="0.2">
      <c r="A147" s="93" t="s">
        <v>49</v>
      </c>
      <c r="B147" s="101">
        <v>70</v>
      </c>
      <c r="C147" s="101"/>
      <c r="D147" s="101"/>
      <c r="E147" s="101">
        <v>42</v>
      </c>
      <c r="F147" s="101">
        <v>48</v>
      </c>
      <c r="G147" s="101">
        <v>105</v>
      </c>
      <c r="H147" s="101">
        <v>151</v>
      </c>
      <c r="I147" s="101">
        <v>15</v>
      </c>
      <c r="J147" s="101"/>
      <c r="K147" s="101">
        <v>50</v>
      </c>
      <c r="L147" s="101">
        <v>24</v>
      </c>
      <c r="M147" s="101">
        <v>119</v>
      </c>
      <c r="P147" s="30">
        <f>AVERAGE(B147:D147)</f>
        <v>70</v>
      </c>
      <c r="Q147" s="30">
        <f>AVERAGE(E147:G147)</f>
        <v>65</v>
      </c>
      <c r="R147" s="30">
        <f>AVERAGE(H147:J147)</f>
        <v>83</v>
      </c>
      <c r="S147" s="30">
        <f>AVERAGE(K147:M147)</f>
        <v>64.333333333333329</v>
      </c>
    </row>
    <row r="148" spans="1:19" ht="17" customHeight="1" x14ac:dyDescent="0.2">
      <c r="A148" s="41" t="s">
        <v>177</v>
      </c>
      <c r="B148" s="38">
        <v>59</v>
      </c>
      <c r="C148" s="88"/>
      <c r="D148" s="72"/>
      <c r="E148" s="88"/>
      <c r="F148" s="88"/>
      <c r="G148" s="72"/>
      <c r="H148" s="38">
        <v>8</v>
      </c>
      <c r="I148" s="38">
        <v>54</v>
      </c>
      <c r="J148" s="38">
        <v>5</v>
      </c>
      <c r="K148" s="38">
        <v>4</v>
      </c>
      <c r="L148" s="38">
        <v>209</v>
      </c>
      <c r="M148" s="38">
        <v>586</v>
      </c>
      <c r="P148" s="31">
        <f>AVERAGE(B148:D148)</f>
        <v>59</v>
      </c>
      <c r="Q148" s="31"/>
      <c r="R148" s="31">
        <f>AVERAGE(H148:J148)</f>
        <v>22.333333333333332</v>
      </c>
      <c r="S148" s="31">
        <f>AVERAGE(K148:M148)</f>
        <v>266.33333333333331</v>
      </c>
    </row>
    <row r="149" spans="1:19" x14ac:dyDescent="0.2">
      <c r="A149" s="98"/>
      <c r="B149" s="98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98"/>
      <c r="P149" s="30"/>
      <c r="Q149" s="30"/>
      <c r="R149" s="30"/>
      <c r="S149" s="30"/>
    </row>
    <row r="150" spans="1:19" x14ac:dyDescent="0.2">
      <c r="A150" s="332" t="s">
        <v>56</v>
      </c>
      <c r="B150" s="332"/>
      <c r="C150" s="332"/>
      <c r="D150" s="332"/>
      <c r="E150" s="332"/>
      <c r="F150" s="332"/>
      <c r="G150" s="332"/>
      <c r="H150" s="332"/>
      <c r="I150" s="332"/>
      <c r="J150" s="332"/>
      <c r="K150" s="332"/>
      <c r="L150" s="332"/>
      <c r="M150" s="332"/>
      <c r="P150" s="30"/>
      <c r="Q150" s="30"/>
      <c r="R150" s="30"/>
      <c r="S150" s="30"/>
    </row>
    <row r="151" spans="1:19" x14ac:dyDescent="0.2">
      <c r="A151" s="44"/>
      <c r="B151" s="297" t="s">
        <v>46</v>
      </c>
      <c r="C151" s="297"/>
      <c r="D151" s="297"/>
      <c r="E151" s="297" t="s">
        <v>47</v>
      </c>
      <c r="F151" s="297"/>
      <c r="G151" s="297"/>
      <c r="H151" s="330" t="s">
        <v>48</v>
      </c>
      <c r="I151" s="330"/>
      <c r="J151" s="330"/>
      <c r="K151" s="297" t="s">
        <v>81</v>
      </c>
      <c r="L151" s="297"/>
      <c r="M151" s="297"/>
      <c r="P151" s="30" t="s">
        <v>46</v>
      </c>
      <c r="Q151" s="30" t="s">
        <v>82</v>
      </c>
      <c r="R151" s="30" t="s">
        <v>48</v>
      </c>
      <c r="S151" s="30" t="s">
        <v>81</v>
      </c>
    </row>
    <row r="152" spans="1:19" x14ac:dyDescent="0.2">
      <c r="A152" s="44" t="s">
        <v>44</v>
      </c>
      <c r="B152" s="41">
        <v>166</v>
      </c>
      <c r="C152" s="41">
        <v>236</v>
      </c>
      <c r="D152" s="41">
        <v>80</v>
      </c>
      <c r="E152" s="41">
        <v>299</v>
      </c>
      <c r="F152" s="41">
        <v>583</v>
      </c>
      <c r="G152" s="41"/>
      <c r="H152" s="41"/>
      <c r="I152" s="44">
        <v>296</v>
      </c>
      <c r="J152" s="41">
        <v>657</v>
      </c>
      <c r="K152" s="41">
        <v>738</v>
      </c>
      <c r="L152" s="41">
        <v>210</v>
      </c>
      <c r="M152" s="41">
        <v>909</v>
      </c>
      <c r="P152" s="30">
        <f>AVERAGE(B152:D152)</f>
        <v>160.66666666666666</v>
      </c>
      <c r="Q152" s="30">
        <f>AVERAGE(E152:G152)</f>
        <v>441</v>
      </c>
      <c r="R152" s="30">
        <f>AVERAGE(H152:J152)</f>
        <v>476.5</v>
      </c>
      <c r="S152" s="30">
        <f>AVERAGE(K152:M152)</f>
        <v>619</v>
      </c>
    </row>
    <row r="153" spans="1:19" x14ac:dyDescent="0.2">
      <c r="A153" s="38" t="s">
        <v>45</v>
      </c>
      <c r="B153" s="41">
        <v>304</v>
      </c>
      <c r="C153" s="41">
        <v>60</v>
      </c>
      <c r="D153" s="41"/>
      <c r="E153" s="41">
        <v>107</v>
      </c>
      <c r="F153" s="41">
        <v>52</v>
      </c>
      <c r="G153" s="41">
        <v>95</v>
      </c>
      <c r="H153" s="44">
        <v>11</v>
      </c>
      <c r="I153" s="44">
        <v>537</v>
      </c>
      <c r="J153" s="44"/>
      <c r="K153" s="41">
        <v>619</v>
      </c>
      <c r="L153" s="41">
        <v>74</v>
      </c>
      <c r="M153" s="41"/>
      <c r="P153" s="30">
        <f t="shared" ref="P153:P154" si="83">AVERAGE(B153:D153)</f>
        <v>182</v>
      </c>
      <c r="Q153" s="30">
        <f t="shared" ref="Q153:Q154" si="84">AVERAGE(E153:G153)</f>
        <v>84.666666666666671</v>
      </c>
      <c r="R153" s="30">
        <f t="shared" ref="R153:R154" si="85">AVERAGE(H153:J153)</f>
        <v>274</v>
      </c>
      <c r="S153" s="30">
        <f t="shared" ref="S153:S154" si="86">AVERAGE(K153:M153)</f>
        <v>346.5</v>
      </c>
    </row>
    <row r="154" spans="1:19" x14ac:dyDescent="0.2">
      <c r="A154" s="44" t="s">
        <v>49</v>
      </c>
      <c r="B154" s="41">
        <v>465</v>
      </c>
      <c r="C154" s="41"/>
      <c r="D154" s="41"/>
      <c r="E154" s="41">
        <v>72</v>
      </c>
      <c r="F154" s="41">
        <v>422</v>
      </c>
      <c r="G154" s="41">
        <v>568</v>
      </c>
      <c r="H154" s="44">
        <v>165</v>
      </c>
      <c r="I154" s="44">
        <v>22</v>
      </c>
      <c r="J154" s="44"/>
      <c r="K154" s="41">
        <v>1048</v>
      </c>
      <c r="L154" s="41">
        <v>285</v>
      </c>
      <c r="M154" s="41">
        <v>452</v>
      </c>
      <c r="P154" s="30">
        <f t="shared" si="83"/>
        <v>465</v>
      </c>
      <c r="Q154" s="30">
        <f t="shared" si="84"/>
        <v>354</v>
      </c>
      <c r="R154" s="30">
        <f t="shared" si="85"/>
        <v>93.5</v>
      </c>
      <c r="S154" s="30">
        <f t="shared" si="86"/>
        <v>595</v>
      </c>
    </row>
    <row r="155" spans="1:19" ht="17" customHeight="1" x14ac:dyDescent="0.2">
      <c r="A155" s="41" t="s">
        <v>177</v>
      </c>
      <c r="B155" s="38">
        <v>283</v>
      </c>
      <c r="C155" s="88"/>
      <c r="D155" s="72"/>
      <c r="E155" s="88"/>
      <c r="F155" s="88"/>
      <c r="G155" s="72"/>
      <c r="H155" s="38"/>
      <c r="I155" s="38">
        <v>296</v>
      </c>
      <c r="J155" s="38">
        <v>657</v>
      </c>
      <c r="K155" s="38">
        <v>39</v>
      </c>
      <c r="L155" s="38">
        <v>620</v>
      </c>
      <c r="M155" s="38">
        <v>410</v>
      </c>
      <c r="P155" s="31">
        <f t="shared" ref="P155" si="87">AVERAGE(B155:D155)</f>
        <v>283</v>
      </c>
      <c r="Q155" s="31"/>
      <c r="R155" s="31">
        <f t="shared" ref="R155" si="88">AVERAGE(H155:J155)</f>
        <v>476.5</v>
      </c>
      <c r="S155" s="31">
        <f t="shared" ref="S155" si="89">AVERAGE(K155:M155)</f>
        <v>356.33333333333331</v>
      </c>
    </row>
    <row r="156" spans="1:19" x14ac:dyDescent="0.2">
      <c r="A156" s="333" t="s">
        <v>57</v>
      </c>
      <c r="B156" s="333"/>
      <c r="C156" s="333"/>
      <c r="D156" s="333"/>
      <c r="E156" s="333"/>
      <c r="F156" s="333"/>
      <c r="G156" s="333"/>
      <c r="H156" s="333"/>
      <c r="I156" s="333"/>
      <c r="J156" s="333"/>
      <c r="K156" s="333"/>
      <c r="L156" s="333"/>
      <c r="M156" s="334"/>
      <c r="P156" s="30"/>
      <c r="Q156" s="30"/>
      <c r="R156" s="30"/>
      <c r="S156" s="30"/>
    </row>
    <row r="157" spans="1:19" x14ac:dyDescent="0.2">
      <c r="A157" s="38"/>
      <c r="B157" s="297" t="s">
        <v>46</v>
      </c>
      <c r="C157" s="297"/>
      <c r="D157" s="297"/>
      <c r="E157" s="297" t="s">
        <v>47</v>
      </c>
      <c r="F157" s="297"/>
      <c r="G157" s="297"/>
      <c r="H157" s="330" t="s">
        <v>48</v>
      </c>
      <c r="I157" s="330"/>
      <c r="J157" s="330"/>
      <c r="K157" s="297" t="s">
        <v>81</v>
      </c>
      <c r="L157" s="297"/>
      <c r="M157" s="297"/>
      <c r="P157" s="30" t="s">
        <v>46</v>
      </c>
      <c r="Q157" s="30" t="s">
        <v>82</v>
      </c>
      <c r="R157" s="30" t="s">
        <v>48</v>
      </c>
      <c r="S157" s="30" t="s">
        <v>81</v>
      </c>
    </row>
    <row r="158" spans="1:19" x14ac:dyDescent="0.2">
      <c r="A158" s="44" t="s">
        <v>44</v>
      </c>
      <c r="B158" s="44">
        <f>B145/1300</f>
        <v>0.10461538461538461</v>
      </c>
      <c r="C158" s="44">
        <f t="shared" ref="C158:M158" si="90">C145/1300</f>
        <v>0.1</v>
      </c>
      <c r="D158" s="44">
        <f t="shared" si="90"/>
        <v>4.5384615384615384E-2</v>
      </c>
      <c r="E158" s="44">
        <f t="shared" si="90"/>
        <v>0.49</v>
      </c>
      <c r="F158" s="44">
        <f t="shared" si="90"/>
        <v>6.7692307692307691E-2</v>
      </c>
      <c r="G158" s="44"/>
      <c r="H158" s="44">
        <f t="shared" si="90"/>
        <v>6.1538461538461538E-3</v>
      </c>
      <c r="I158" s="44">
        <f t="shared" si="90"/>
        <v>4.1538461538461538E-2</v>
      </c>
      <c r="J158" s="44">
        <f t="shared" si="90"/>
        <v>3.8461538461538464E-3</v>
      </c>
      <c r="K158" s="44">
        <f t="shared" si="90"/>
        <v>0.19692307692307692</v>
      </c>
      <c r="L158" s="44">
        <f t="shared" si="90"/>
        <v>0.33615384615384614</v>
      </c>
      <c r="M158" s="44">
        <f t="shared" si="90"/>
        <v>0.30461538461538462</v>
      </c>
      <c r="P158" s="30">
        <f>AVERAGE(B158:D158)</f>
        <v>8.3333333333333329E-2</v>
      </c>
      <c r="Q158" s="30">
        <f>AVERAGE(E158:G158)</f>
        <v>0.27884615384615385</v>
      </c>
      <c r="R158" s="30">
        <f>AVERAGE(H158:J158)</f>
        <v>1.7179487179487179E-2</v>
      </c>
      <c r="S158" s="30">
        <f>AVERAGE(K158:M158)</f>
        <v>0.27923076923076923</v>
      </c>
    </row>
    <row r="159" spans="1:19" x14ac:dyDescent="0.2">
      <c r="A159" s="44" t="s">
        <v>45</v>
      </c>
      <c r="B159" s="44">
        <f t="shared" ref="B159:L159" si="91">B146/1300</f>
        <v>7.1538461538461537E-2</v>
      </c>
      <c r="C159" s="44">
        <f t="shared" si="91"/>
        <v>6.6923076923076918E-2</v>
      </c>
      <c r="D159" s="44"/>
      <c r="E159" s="44">
        <f t="shared" si="91"/>
        <v>6.6923076923076918E-2</v>
      </c>
      <c r="F159" s="44">
        <f t="shared" si="91"/>
        <v>5.0769230769230768E-2</v>
      </c>
      <c r="G159" s="44"/>
      <c r="H159" s="44">
        <f t="shared" si="91"/>
        <v>1.3846153846153847E-2</v>
      </c>
      <c r="I159" s="44">
        <f t="shared" si="91"/>
        <v>0.05</v>
      </c>
      <c r="J159" s="44"/>
      <c r="K159" s="44">
        <f t="shared" si="91"/>
        <v>7.6153846153846155E-2</v>
      </c>
      <c r="L159" s="44">
        <f t="shared" si="91"/>
        <v>4.8461538461538459E-2</v>
      </c>
      <c r="M159" s="44"/>
      <c r="P159" s="30">
        <f t="shared" ref="P159:P160" si="92">AVERAGE(B159:D159)</f>
        <v>6.9230769230769235E-2</v>
      </c>
      <c r="Q159" s="30">
        <f t="shared" ref="Q159:Q160" si="93">AVERAGE(E159:G159)</f>
        <v>5.884615384615384E-2</v>
      </c>
      <c r="R159" s="30">
        <f t="shared" ref="R159:R160" si="94">AVERAGE(H159:J159)</f>
        <v>3.1923076923076922E-2</v>
      </c>
      <c r="S159" s="30">
        <f t="shared" ref="S159:S160" si="95">AVERAGE(K159:M159)</f>
        <v>6.2307692307692307E-2</v>
      </c>
    </row>
    <row r="160" spans="1:19" x14ac:dyDescent="0.2">
      <c r="A160" s="38" t="s">
        <v>49</v>
      </c>
      <c r="B160" s="44">
        <f t="shared" ref="B160:M161" si="96">B147/1300</f>
        <v>5.3846153846153849E-2</v>
      </c>
      <c r="C160" s="44"/>
      <c r="D160" s="44"/>
      <c r="E160" s="44">
        <f t="shared" si="96"/>
        <v>3.2307692307692308E-2</v>
      </c>
      <c r="F160" s="44">
        <f t="shared" si="96"/>
        <v>3.6923076923076927E-2</v>
      </c>
      <c r="G160" s="44">
        <f t="shared" si="96"/>
        <v>8.0769230769230774E-2</v>
      </c>
      <c r="H160" s="44">
        <f t="shared" si="96"/>
        <v>0.11615384615384615</v>
      </c>
      <c r="I160" s="44">
        <f t="shared" si="96"/>
        <v>1.1538461538461539E-2</v>
      </c>
      <c r="J160" s="44"/>
      <c r="K160" s="41">
        <f t="shared" si="96"/>
        <v>3.8461538461538464E-2</v>
      </c>
      <c r="L160" s="41">
        <f t="shared" si="96"/>
        <v>1.8461538461538463E-2</v>
      </c>
      <c r="M160" s="41">
        <f t="shared" si="96"/>
        <v>9.1538461538461541E-2</v>
      </c>
      <c r="P160" s="30">
        <f t="shared" si="92"/>
        <v>5.3846153846153849E-2</v>
      </c>
      <c r="Q160" s="30">
        <f t="shared" si="93"/>
        <v>5.000000000000001E-2</v>
      </c>
      <c r="R160" s="30">
        <f t="shared" si="94"/>
        <v>6.3846153846153844E-2</v>
      </c>
      <c r="S160" s="30">
        <f t="shared" si="95"/>
        <v>4.948717948717949E-2</v>
      </c>
    </row>
    <row r="161" spans="1:19" ht="17" customHeight="1" x14ac:dyDescent="0.2">
      <c r="A161" s="41" t="s">
        <v>177</v>
      </c>
      <c r="B161" s="44">
        <f t="shared" si="96"/>
        <v>4.5384615384615384E-2</v>
      </c>
      <c r="C161" s="44"/>
      <c r="D161" s="44"/>
      <c r="E161" s="44"/>
      <c r="F161" s="44"/>
      <c r="G161" s="44"/>
      <c r="H161" s="44">
        <f t="shared" si="96"/>
        <v>6.1538461538461538E-3</v>
      </c>
      <c r="I161" s="44">
        <f t="shared" si="96"/>
        <v>4.1538461538461538E-2</v>
      </c>
      <c r="J161" s="44"/>
      <c r="K161" s="41">
        <f t="shared" si="96"/>
        <v>3.0769230769230769E-3</v>
      </c>
      <c r="L161" s="41">
        <f t="shared" si="96"/>
        <v>0.16076923076923078</v>
      </c>
      <c r="M161" s="41">
        <f t="shared" si="96"/>
        <v>0.45076923076923076</v>
      </c>
      <c r="P161" s="31">
        <f t="shared" ref="P161" si="97">AVERAGE(B161:D161)</f>
        <v>4.5384615384615384E-2</v>
      </c>
      <c r="Q161" s="31"/>
      <c r="R161" s="31">
        <f t="shared" ref="R161" si="98">AVERAGE(H161:J161)</f>
        <v>2.3846153846153847E-2</v>
      </c>
      <c r="S161" s="31">
        <f t="shared" ref="S161" si="99">AVERAGE(K161:M161)</f>
        <v>0.20487179487179485</v>
      </c>
    </row>
    <row r="162" spans="1:19" x14ac:dyDescent="0.2">
      <c r="A162" s="113"/>
      <c r="B162" s="105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  <c r="M162" s="105"/>
      <c r="P162" s="30"/>
      <c r="Q162" s="30"/>
      <c r="R162" s="30"/>
      <c r="S162" s="30"/>
    </row>
    <row r="163" spans="1:19" x14ac:dyDescent="0.2">
      <c r="A163" s="332" t="s">
        <v>105</v>
      </c>
      <c r="B163" s="332"/>
      <c r="C163" s="332"/>
      <c r="D163" s="332"/>
      <c r="E163" s="332"/>
      <c r="F163" s="332"/>
      <c r="G163" s="332"/>
      <c r="H163" s="332"/>
      <c r="I163" s="332"/>
      <c r="J163" s="332"/>
      <c r="K163" s="332"/>
      <c r="L163" s="332"/>
      <c r="M163" s="332"/>
      <c r="P163" s="30"/>
      <c r="Q163" s="30"/>
      <c r="R163" s="30"/>
      <c r="S163" s="30"/>
    </row>
    <row r="164" spans="1:19" x14ac:dyDescent="0.2">
      <c r="A164" s="85"/>
      <c r="B164" s="346" t="s">
        <v>46</v>
      </c>
      <c r="C164" s="347"/>
      <c r="D164" s="348"/>
      <c r="E164" s="346" t="s">
        <v>47</v>
      </c>
      <c r="F164" s="347"/>
      <c r="G164" s="348"/>
      <c r="H164" s="349" t="s">
        <v>48</v>
      </c>
      <c r="I164" s="350"/>
      <c r="J164" s="351"/>
      <c r="K164" s="346" t="s">
        <v>81</v>
      </c>
      <c r="L164" s="347"/>
      <c r="M164" s="348"/>
      <c r="P164" s="30" t="s">
        <v>46</v>
      </c>
      <c r="Q164" s="30" t="s">
        <v>82</v>
      </c>
      <c r="R164" s="30" t="s">
        <v>48</v>
      </c>
      <c r="S164" s="30" t="s">
        <v>81</v>
      </c>
    </row>
    <row r="165" spans="1:19" x14ac:dyDescent="0.2">
      <c r="A165" s="52" t="s">
        <v>44</v>
      </c>
      <c r="B165" s="44">
        <f>B152/300</f>
        <v>0.55333333333333334</v>
      </c>
      <c r="C165" s="44">
        <f t="shared" ref="C165:M165" si="100">C152/300</f>
        <v>0.78666666666666663</v>
      </c>
      <c r="D165" s="44">
        <f t="shared" si="100"/>
        <v>0.26666666666666666</v>
      </c>
      <c r="E165" s="44">
        <f t="shared" si="100"/>
        <v>0.9966666666666667</v>
      </c>
      <c r="F165" s="44">
        <f t="shared" si="100"/>
        <v>1.9433333333333334</v>
      </c>
      <c r="G165" s="44"/>
      <c r="H165" s="44"/>
      <c r="I165" s="44">
        <f t="shared" si="100"/>
        <v>0.98666666666666669</v>
      </c>
      <c r="J165" s="44">
        <f t="shared" si="100"/>
        <v>2.19</v>
      </c>
      <c r="K165" s="41">
        <f t="shared" si="100"/>
        <v>2.46</v>
      </c>
      <c r="L165" s="41">
        <f t="shared" si="100"/>
        <v>0.7</v>
      </c>
      <c r="M165" s="41">
        <f t="shared" si="100"/>
        <v>3.03</v>
      </c>
      <c r="P165" s="30">
        <f>AVERAGE(B165:D165)</f>
        <v>0.53555555555555545</v>
      </c>
      <c r="Q165" s="30">
        <f>AVERAGE(E165:G165)</f>
        <v>1.47</v>
      </c>
      <c r="R165" s="30">
        <f>AVERAGE(H165:J165)</f>
        <v>1.5883333333333334</v>
      </c>
      <c r="S165" s="30">
        <f>AVERAGE(K165:M165)</f>
        <v>2.063333333333333</v>
      </c>
    </row>
    <row r="166" spans="1:19" x14ac:dyDescent="0.2">
      <c r="A166" s="52" t="s">
        <v>45</v>
      </c>
      <c r="B166" s="44">
        <f t="shared" ref="B166:L166" si="101">B153/300</f>
        <v>1.0133333333333334</v>
      </c>
      <c r="C166" s="44">
        <f t="shared" si="101"/>
        <v>0.2</v>
      </c>
      <c r="D166" s="44"/>
      <c r="E166" s="44">
        <f t="shared" si="101"/>
        <v>0.35666666666666669</v>
      </c>
      <c r="F166" s="44">
        <f t="shared" si="101"/>
        <v>0.17333333333333334</v>
      </c>
      <c r="G166" s="44">
        <f t="shared" si="101"/>
        <v>0.31666666666666665</v>
      </c>
      <c r="H166" s="44">
        <f t="shared" si="101"/>
        <v>3.6666666666666667E-2</v>
      </c>
      <c r="I166" s="44">
        <f t="shared" si="101"/>
        <v>1.79</v>
      </c>
      <c r="J166" s="44"/>
      <c r="K166" s="41">
        <f t="shared" si="101"/>
        <v>2.0633333333333335</v>
      </c>
      <c r="L166" s="41">
        <f t="shared" si="101"/>
        <v>0.24666666666666667</v>
      </c>
      <c r="M166" s="41"/>
      <c r="P166" s="30">
        <f t="shared" ref="P166:P167" si="102">AVERAGE(B166:D166)</f>
        <v>0.60666666666666669</v>
      </c>
      <c r="Q166" s="30">
        <f t="shared" ref="Q166:Q167" si="103">AVERAGE(E166:G166)</f>
        <v>0.28222222222222221</v>
      </c>
      <c r="R166" s="30">
        <f t="shared" ref="R166:R167" si="104">AVERAGE(H166:J166)</f>
        <v>0.91333333333333333</v>
      </c>
      <c r="S166" s="30">
        <f t="shared" ref="S166:S167" si="105">AVERAGE(K166:M166)</f>
        <v>1.155</v>
      </c>
    </row>
    <row r="167" spans="1:19" x14ac:dyDescent="0.2">
      <c r="A167" s="85" t="s">
        <v>49</v>
      </c>
      <c r="B167" s="44">
        <f t="shared" ref="B167:M168" si="106">B154/300</f>
        <v>1.55</v>
      </c>
      <c r="C167" s="44"/>
      <c r="D167" s="44"/>
      <c r="E167" s="44">
        <f t="shared" si="106"/>
        <v>0.24</v>
      </c>
      <c r="F167" s="44">
        <f t="shared" si="106"/>
        <v>1.4066666666666667</v>
      </c>
      <c r="G167" s="44">
        <f t="shared" si="106"/>
        <v>1.8933333333333333</v>
      </c>
      <c r="H167" s="44">
        <f t="shared" si="106"/>
        <v>0.55000000000000004</v>
      </c>
      <c r="I167" s="44">
        <f t="shared" si="106"/>
        <v>7.3333333333333334E-2</v>
      </c>
      <c r="J167" s="44"/>
      <c r="K167" s="41">
        <f t="shared" si="106"/>
        <v>3.4933333333333332</v>
      </c>
      <c r="L167" s="41">
        <f t="shared" si="106"/>
        <v>0.95</v>
      </c>
      <c r="M167" s="41">
        <f t="shared" si="106"/>
        <v>1.5066666666666666</v>
      </c>
      <c r="P167" s="30">
        <f t="shared" si="102"/>
        <v>1.55</v>
      </c>
      <c r="Q167" s="30">
        <f t="shared" si="103"/>
        <v>1.18</v>
      </c>
      <c r="R167" s="30">
        <f t="shared" si="104"/>
        <v>0.3116666666666667</v>
      </c>
      <c r="S167" s="30">
        <f t="shared" si="105"/>
        <v>1.9833333333333334</v>
      </c>
    </row>
    <row r="168" spans="1:19" x14ac:dyDescent="0.2">
      <c r="A168" s="111" t="s">
        <v>177</v>
      </c>
      <c r="B168" s="44">
        <f t="shared" si="106"/>
        <v>0.94333333333333336</v>
      </c>
      <c r="C168" s="44"/>
      <c r="D168" s="44"/>
      <c r="E168" s="44"/>
      <c r="F168" s="44"/>
      <c r="G168" s="44"/>
      <c r="H168" s="44"/>
      <c r="I168" s="44">
        <f t="shared" si="106"/>
        <v>0.98666666666666669</v>
      </c>
      <c r="J168" s="44"/>
      <c r="K168" s="41">
        <f t="shared" si="106"/>
        <v>0.13</v>
      </c>
      <c r="L168" s="41">
        <f t="shared" si="106"/>
        <v>2.0666666666666669</v>
      </c>
      <c r="M168" s="41">
        <f t="shared" si="106"/>
        <v>1.3666666666666667</v>
      </c>
      <c r="P168" s="31">
        <f t="shared" ref="P168" si="107">AVERAGE(B168:D168)</f>
        <v>0.94333333333333336</v>
      </c>
      <c r="Q168" s="31"/>
      <c r="R168" s="31">
        <f t="shared" ref="R168" si="108">AVERAGE(H168:J168)</f>
        <v>0.98666666666666669</v>
      </c>
      <c r="S168" s="31">
        <f t="shared" ref="S168" si="109">AVERAGE(K168:M168)</f>
        <v>1.1877777777777778</v>
      </c>
    </row>
  </sheetData>
  <sortState ref="A85:AM102">
    <sortCondition descending="1" ref="H85:H102"/>
    <sortCondition ref="I85:I102"/>
  </sortState>
  <mergeCells count="51">
    <mergeCell ref="A163:M163"/>
    <mergeCell ref="K151:M151"/>
    <mergeCell ref="V131:X131"/>
    <mergeCell ref="Y131:AA131"/>
    <mergeCell ref="AB131:AD131"/>
    <mergeCell ref="B157:D157"/>
    <mergeCell ref="E157:G157"/>
    <mergeCell ref="H157:J157"/>
    <mergeCell ref="B138:D138"/>
    <mergeCell ref="E138:G138"/>
    <mergeCell ref="H138:J138"/>
    <mergeCell ref="B144:D144"/>
    <mergeCell ref="E144:G144"/>
    <mergeCell ref="H144:J144"/>
    <mergeCell ref="A137:M137"/>
    <mergeCell ref="A143:M143"/>
    <mergeCell ref="A123:M123"/>
    <mergeCell ref="A130:M130"/>
    <mergeCell ref="B110:D110"/>
    <mergeCell ref="E110:G110"/>
    <mergeCell ref="H110:J110"/>
    <mergeCell ref="B117:D117"/>
    <mergeCell ref="E117:G117"/>
    <mergeCell ref="H117:J117"/>
    <mergeCell ref="B124:D124"/>
    <mergeCell ref="E124:G124"/>
    <mergeCell ref="P109:S109"/>
    <mergeCell ref="K157:M157"/>
    <mergeCell ref="B164:D164"/>
    <mergeCell ref="E164:G164"/>
    <mergeCell ref="H164:J164"/>
    <mergeCell ref="K164:M164"/>
    <mergeCell ref="K110:M110"/>
    <mergeCell ref="K117:M117"/>
    <mergeCell ref="K124:M124"/>
    <mergeCell ref="K131:M131"/>
    <mergeCell ref="K138:M138"/>
    <mergeCell ref="K144:M144"/>
    <mergeCell ref="E151:G151"/>
    <mergeCell ref="H151:J151"/>
    <mergeCell ref="A109:M109"/>
    <mergeCell ref="A116:M116"/>
    <mergeCell ref="B151:D151"/>
    <mergeCell ref="H124:J124"/>
    <mergeCell ref="AJ130:AM130"/>
    <mergeCell ref="A150:M150"/>
    <mergeCell ref="A156:M156"/>
    <mergeCell ref="AE131:AG131"/>
    <mergeCell ref="B131:D131"/>
    <mergeCell ref="E131:G131"/>
    <mergeCell ref="H131:J131"/>
  </mergeCells>
  <conditionalFormatting sqref="N110 Q2:Q28 Q68:Q80">
    <cfRule type="cellIs" dxfId="246" priority="341" operator="greaterThan">
      <formula>1000</formula>
    </cfRule>
  </conditionalFormatting>
  <conditionalFormatting sqref="Z1 T77:Z80 W30:Z33 W56:Z59 W103:Z106 W81:Z84 T2:Z29">
    <cfRule type="containsText" dxfId="245" priority="330" operator="containsText" text="NaN">
      <formula>NOT(ISERROR(SEARCH("NaN",T1)))</formula>
    </cfRule>
  </conditionalFormatting>
  <conditionalFormatting sqref="C148:D148 B155 P2:P29 P61:P80">
    <cfRule type="cellIs" dxfId="244" priority="329" operator="lessThan">
      <formula>-200</formula>
    </cfRule>
  </conditionalFormatting>
  <conditionalFormatting sqref="C148:D148 B155 P2:P29 P61:P80">
    <cfRule type="cellIs" dxfId="243" priority="328" operator="lessThan">
      <formula>-150</formula>
    </cfRule>
  </conditionalFormatting>
  <conditionalFormatting sqref="P1:R1">
    <cfRule type="cellIs" dxfId="242" priority="327" operator="lessThan">
      <formula>-150</formula>
    </cfRule>
  </conditionalFormatting>
  <conditionalFormatting sqref="R1">
    <cfRule type="cellIs" dxfId="241" priority="326" operator="greaterThan">
      <formula>45</formula>
    </cfRule>
  </conditionalFormatting>
  <conditionalFormatting sqref="Q1">
    <cfRule type="cellIs" dxfId="240" priority="325" operator="greaterThan">
      <formula>2000</formula>
    </cfRule>
  </conditionalFormatting>
  <conditionalFormatting sqref="S1">
    <cfRule type="cellIs" dxfId="239" priority="324" operator="equal">
      <formula>0</formula>
    </cfRule>
  </conditionalFormatting>
  <conditionalFormatting sqref="Q1">
    <cfRule type="cellIs" dxfId="238" priority="323" operator="greaterThan">
      <formula>1000</formula>
    </cfRule>
  </conditionalFormatting>
  <conditionalFormatting sqref="I1:I17 I103:I106 I61:I84 I56:I59 I30:I33">
    <cfRule type="containsText" dxfId="237" priority="322" operator="containsText" text="GZ">
      <formula>NOT(ISERROR(SEARCH("GZ",I1)))</formula>
    </cfRule>
  </conditionalFormatting>
  <conditionalFormatting sqref="Q1">
    <cfRule type="cellIs" dxfId="236" priority="321" operator="greaterThan">
      <formula>1000</formula>
    </cfRule>
  </conditionalFormatting>
  <conditionalFormatting sqref="T1:Y1">
    <cfRule type="containsText" dxfId="235" priority="320" operator="containsText" text="NaN">
      <formula>NOT(ISERROR(SEARCH("NaN",T1)))</formula>
    </cfRule>
  </conditionalFormatting>
  <conditionalFormatting sqref="P1">
    <cfRule type="cellIs" dxfId="234" priority="319" operator="lessThan">
      <formula>-200</formula>
    </cfRule>
  </conditionalFormatting>
  <conditionalFormatting sqref="P1">
    <cfRule type="cellIs" dxfId="233" priority="318" operator="lessThan">
      <formula>-150</formula>
    </cfRule>
  </conditionalFormatting>
  <conditionalFormatting sqref="O110">
    <cfRule type="cellIs" dxfId="232" priority="230" operator="lessThan">
      <formula>-200</formula>
    </cfRule>
  </conditionalFormatting>
  <conditionalFormatting sqref="O110">
    <cfRule type="cellIs" dxfId="231" priority="229" operator="lessThan">
      <formula>-150</formula>
    </cfRule>
  </conditionalFormatting>
  <conditionalFormatting sqref="B165:D168 H165:M168">
    <cfRule type="containsText" dxfId="230" priority="165" operator="containsText" text="NaN">
      <formula>NOT(ISERROR(SEARCH("NaN",B165)))</formula>
    </cfRule>
  </conditionalFormatting>
  <conditionalFormatting sqref="E120:G120">
    <cfRule type="cellIs" dxfId="229" priority="142" operator="greaterThan">
      <formula>1000</formula>
    </cfRule>
  </conditionalFormatting>
  <conditionalFormatting sqref="E120:G120">
    <cfRule type="cellIs" dxfId="228" priority="141" operator="greaterThan">
      <formula>1000</formula>
    </cfRule>
  </conditionalFormatting>
  <conditionalFormatting sqref="E113:G114">
    <cfRule type="cellIs" dxfId="227" priority="140" operator="lessThan">
      <formula>-200</formula>
    </cfRule>
  </conditionalFormatting>
  <conditionalFormatting sqref="E113:G114">
    <cfRule type="cellIs" dxfId="226" priority="139" operator="lessThan">
      <formula>-150</formula>
    </cfRule>
  </conditionalFormatting>
  <conditionalFormatting sqref="H118:J118">
    <cfRule type="cellIs" dxfId="225" priority="123" operator="greaterThan">
      <formula>1000</formula>
    </cfRule>
  </conditionalFormatting>
  <conditionalFormatting sqref="H111:J111">
    <cfRule type="cellIs" dxfId="224" priority="122" operator="lessThan">
      <formula>-200</formula>
    </cfRule>
  </conditionalFormatting>
  <conditionalFormatting sqref="H119:J119">
    <cfRule type="cellIs" dxfId="223" priority="120" operator="greaterThan">
      <formula>1000</formula>
    </cfRule>
  </conditionalFormatting>
  <conditionalFormatting sqref="H112:J112">
    <cfRule type="cellIs" dxfId="222" priority="119" operator="lessThan">
      <formula>-200</formula>
    </cfRule>
  </conditionalFormatting>
  <conditionalFormatting sqref="H112:J112">
    <cfRule type="cellIs" dxfId="221" priority="118" operator="lessThan">
      <formula>-150</formula>
    </cfRule>
  </conditionalFormatting>
  <conditionalFormatting sqref="B152:C152 H154:I154 H152:M152">
    <cfRule type="containsText" dxfId="220" priority="170" operator="containsText" text="NaN">
      <formula>NOT(ISERROR(SEARCH("NaN",B152)))</formula>
    </cfRule>
  </conditionalFormatting>
  <conditionalFormatting sqref="K154:M154">
    <cfRule type="containsText" dxfId="219" priority="169" operator="containsText" text="NaN">
      <formula>NOT(ISERROR(SEARCH("NaN",K154)))</formula>
    </cfRule>
  </conditionalFormatting>
  <conditionalFormatting sqref="B158:M159 H160:M161 B160:D161">
    <cfRule type="containsText" dxfId="218" priority="168" operator="containsText" text="NaN">
      <formula>NOT(ISERROR(SEARCH("NaN",B158)))</formula>
    </cfRule>
  </conditionalFormatting>
  <conditionalFormatting sqref="B153:C153">
    <cfRule type="containsText" dxfId="217" priority="167" operator="containsText" text="NaN">
      <formula>NOT(ISERROR(SEARCH("NaN",B153)))</formula>
    </cfRule>
  </conditionalFormatting>
  <conditionalFormatting sqref="E165:G168">
    <cfRule type="containsText" dxfId="216" priority="161" operator="containsText" text="NaN">
      <formula>NOT(ISERROR(SEARCH("NaN",E165)))</formula>
    </cfRule>
  </conditionalFormatting>
  <conditionalFormatting sqref="K153:L154">
    <cfRule type="containsText" dxfId="215" priority="166" operator="containsText" text="NaN">
      <formula>NOT(ISERROR(SEARCH("NaN",K153)))</formula>
    </cfRule>
  </conditionalFormatting>
  <conditionalFormatting sqref="E152:G152">
    <cfRule type="containsText" dxfId="214" priority="164" operator="containsText" text="NaN">
      <formula>NOT(ISERROR(SEARCH("NaN",E152)))</formula>
    </cfRule>
  </conditionalFormatting>
  <conditionalFormatting sqref="E160:G161">
    <cfRule type="containsText" dxfId="213" priority="163" operator="containsText" text="NaN">
      <formula>NOT(ISERROR(SEARCH("NaN",E160)))</formula>
    </cfRule>
  </conditionalFormatting>
  <conditionalFormatting sqref="E153:F153">
    <cfRule type="containsText" dxfId="212" priority="162" operator="containsText" text="NaN">
      <formula>NOT(ISERROR(SEARCH("NaN",E153)))</formula>
    </cfRule>
  </conditionalFormatting>
  <conditionalFormatting sqref="D119:D120">
    <cfRule type="cellIs" dxfId="211" priority="155" operator="greaterThan">
      <formula>1000</formula>
    </cfRule>
  </conditionalFormatting>
  <conditionalFormatting sqref="B145:D146 B139:D140 H140:J140 H145:M146 K139:M140">
    <cfRule type="containsText" dxfId="210" priority="156" operator="containsText" text="NaN">
      <formula>NOT(ISERROR(SEARCH("NaN",B139)))</formula>
    </cfRule>
  </conditionalFormatting>
  <conditionalFormatting sqref="B145:D146 B139:D140 H147:I147 H146:M146 H139:M140">
    <cfRule type="containsText" dxfId="209" priority="154" operator="containsText" text="NaN">
      <formula>NOT(ISERROR(SEARCH("NaN",B139)))</formula>
    </cfRule>
  </conditionalFormatting>
  <conditionalFormatting sqref="K141:M141 K147:M147">
    <cfRule type="containsText" dxfId="208" priority="153" operator="containsText" text="NaN">
      <formula>NOT(ISERROR(SEARCH("NaN",K141)))</formula>
    </cfRule>
  </conditionalFormatting>
  <conditionalFormatting sqref="B141:D141">
    <cfRule type="containsText" dxfId="207" priority="152" operator="containsText" text="NaN">
      <formula>NOT(ISERROR(SEARCH("NaN",B141)))</formula>
    </cfRule>
  </conditionalFormatting>
  <conditionalFormatting sqref="H141:J141">
    <cfRule type="containsText" dxfId="206" priority="151" operator="containsText" text="NaN">
      <formula>NOT(ISERROR(SEARCH("NaN",H141)))</formula>
    </cfRule>
  </conditionalFormatting>
  <conditionalFormatting sqref="K146:L147">
    <cfRule type="containsText" dxfId="205" priority="150" operator="containsText" text="NaN">
      <formula>NOT(ISERROR(SEARCH("NaN",K146)))</formula>
    </cfRule>
  </conditionalFormatting>
  <conditionalFormatting sqref="K120:M120">
    <cfRule type="cellIs" dxfId="204" priority="149" operator="greaterThan">
      <formula>1000</formula>
    </cfRule>
  </conditionalFormatting>
  <conditionalFormatting sqref="K113:M114">
    <cfRule type="cellIs" dxfId="203" priority="148" operator="lessThan">
      <formula>-200</formula>
    </cfRule>
  </conditionalFormatting>
  <conditionalFormatting sqref="K113:M114">
    <cfRule type="cellIs" dxfId="202" priority="147" operator="lessThan">
      <formula>-150</formula>
    </cfRule>
  </conditionalFormatting>
  <conditionalFormatting sqref="B113:D114">
    <cfRule type="cellIs" dxfId="201" priority="146" operator="lessThan">
      <formula>-200</formula>
    </cfRule>
  </conditionalFormatting>
  <conditionalFormatting sqref="B113:D114">
    <cfRule type="cellIs" dxfId="200" priority="145" operator="lessThan">
      <formula>-150</formula>
    </cfRule>
  </conditionalFormatting>
  <conditionalFormatting sqref="E145:G146 E139:G140">
    <cfRule type="containsText" dxfId="199" priority="144" operator="containsText" text="NaN">
      <formula>NOT(ISERROR(SEARCH("NaN",E139)))</formula>
    </cfRule>
  </conditionalFormatting>
  <conditionalFormatting sqref="E141:G141">
    <cfRule type="containsText" dxfId="198" priority="143" operator="containsText" text="NaN">
      <formula>NOT(ISERROR(SEARCH("NaN",E141)))</formula>
    </cfRule>
  </conditionalFormatting>
  <conditionalFormatting sqref="H113:J114">
    <cfRule type="cellIs" dxfId="197" priority="138" operator="lessThan">
      <formula>-200</formula>
    </cfRule>
  </conditionalFormatting>
  <conditionalFormatting sqref="H113:J114">
    <cfRule type="cellIs" dxfId="196" priority="137" operator="lessThan">
      <formula>-150</formula>
    </cfRule>
  </conditionalFormatting>
  <conditionalFormatting sqref="H120:J120">
    <cfRule type="cellIs" dxfId="195" priority="136" operator="greaterThan">
      <formula>1000</formula>
    </cfRule>
  </conditionalFormatting>
  <conditionalFormatting sqref="B118:D118">
    <cfRule type="cellIs" dxfId="194" priority="135" operator="greaterThan">
      <formula>1000</formula>
    </cfRule>
  </conditionalFormatting>
  <conditionalFormatting sqref="B111:D111">
    <cfRule type="cellIs" dxfId="193" priority="134" operator="lessThan">
      <formula>-200</formula>
    </cfRule>
  </conditionalFormatting>
  <conditionalFormatting sqref="B111:D111">
    <cfRule type="cellIs" dxfId="192" priority="133" operator="lessThan">
      <formula>-150</formula>
    </cfRule>
  </conditionalFormatting>
  <conditionalFormatting sqref="B112:D112">
    <cfRule type="cellIs" dxfId="191" priority="132" operator="lessThan">
      <formula>-200</formula>
    </cfRule>
  </conditionalFormatting>
  <conditionalFormatting sqref="B112:D112">
    <cfRule type="cellIs" dxfId="190" priority="131" operator="lessThan">
      <formula>-150</formula>
    </cfRule>
  </conditionalFormatting>
  <conditionalFormatting sqref="B119:D119">
    <cfRule type="cellIs" dxfId="189" priority="130" operator="greaterThan">
      <formula>1000</formula>
    </cfRule>
  </conditionalFormatting>
  <conditionalFormatting sqref="E118:G118">
    <cfRule type="cellIs" dxfId="188" priority="129" operator="greaterThan">
      <formula>1000</formula>
    </cfRule>
  </conditionalFormatting>
  <conditionalFormatting sqref="E111:G111">
    <cfRule type="cellIs" dxfId="187" priority="128" operator="lessThan">
      <formula>-200</formula>
    </cfRule>
  </conditionalFormatting>
  <conditionalFormatting sqref="E111:G111">
    <cfRule type="cellIs" dxfId="186" priority="127" operator="lessThan">
      <formula>-150</formula>
    </cfRule>
  </conditionalFormatting>
  <conditionalFormatting sqref="E119:G119">
    <cfRule type="cellIs" dxfId="185" priority="126" operator="greaterThan">
      <formula>1000</formula>
    </cfRule>
  </conditionalFormatting>
  <conditionalFormatting sqref="E112:G112">
    <cfRule type="cellIs" dxfId="184" priority="125" operator="lessThan">
      <formula>-200</formula>
    </cfRule>
  </conditionalFormatting>
  <conditionalFormatting sqref="E112:G112">
    <cfRule type="cellIs" dxfId="183" priority="124" operator="lessThan">
      <formula>-150</formula>
    </cfRule>
  </conditionalFormatting>
  <conditionalFormatting sqref="H111:J111">
    <cfRule type="cellIs" dxfId="182" priority="121" operator="lessThan">
      <formula>-150</formula>
    </cfRule>
  </conditionalFormatting>
  <conditionalFormatting sqref="K118:M118">
    <cfRule type="cellIs" dxfId="181" priority="117" operator="greaterThan">
      <formula>1000</formula>
    </cfRule>
  </conditionalFormatting>
  <conditionalFormatting sqref="K111:M111">
    <cfRule type="cellIs" dxfId="180" priority="116" operator="lessThan">
      <formula>-200</formula>
    </cfRule>
  </conditionalFormatting>
  <conditionalFormatting sqref="K111:M111">
    <cfRule type="cellIs" dxfId="179" priority="115" operator="lessThan">
      <formula>-150</formula>
    </cfRule>
  </conditionalFormatting>
  <conditionalFormatting sqref="K119:M119">
    <cfRule type="cellIs" dxfId="178" priority="114" operator="greaterThan">
      <formula>1000</formula>
    </cfRule>
  </conditionalFormatting>
  <conditionalFormatting sqref="K112:M112">
    <cfRule type="cellIs" dxfId="177" priority="113" operator="lessThan">
      <formula>-200</formula>
    </cfRule>
  </conditionalFormatting>
  <conditionalFormatting sqref="K112:M112">
    <cfRule type="cellIs" dxfId="176" priority="112" operator="lessThan">
      <formula>-150</formula>
    </cfRule>
  </conditionalFormatting>
  <conditionalFormatting sqref="E121:G121">
    <cfRule type="cellIs" dxfId="175" priority="107" operator="lessThan">
      <formula>-200</formula>
    </cfRule>
  </conditionalFormatting>
  <conditionalFormatting sqref="E121:G121">
    <cfRule type="cellIs" dxfId="174" priority="106" operator="lessThan">
      <formula>-150</formula>
    </cfRule>
  </conditionalFormatting>
  <conditionalFormatting sqref="B121:D121">
    <cfRule type="cellIs" dxfId="173" priority="109" operator="lessThan">
      <formula>-200</formula>
    </cfRule>
  </conditionalFormatting>
  <conditionalFormatting sqref="B121:D121">
    <cfRule type="cellIs" dxfId="172" priority="108" operator="lessThan">
      <formula>-150</formula>
    </cfRule>
  </conditionalFormatting>
  <conditionalFormatting sqref="H121:J121">
    <cfRule type="cellIs" dxfId="171" priority="105" operator="lessThan">
      <formula>-200</formula>
    </cfRule>
  </conditionalFormatting>
  <conditionalFormatting sqref="H121:J121">
    <cfRule type="cellIs" dxfId="170" priority="104" operator="lessThan">
      <formula>-150</formula>
    </cfRule>
  </conditionalFormatting>
  <conditionalFormatting sqref="E128:G128">
    <cfRule type="cellIs" dxfId="169" priority="99" operator="lessThan">
      <formula>-200</formula>
    </cfRule>
  </conditionalFormatting>
  <conditionalFormatting sqref="E128:G128">
    <cfRule type="cellIs" dxfId="168" priority="98" operator="lessThan">
      <formula>-150</formula>
    </cfRule>
  </conditionalFormatting>
  <conditionalFormatting sqref="B128:D128">
    <cfRule type="cellIs" dxfId="167" priority="101" operator="lessThan">
      <formula>-200</formula>
    </cfRule>
  </conditionalFormatting>
  <conditionalFormatting sqref="B128:D128">
    <cfRule type="cellIs" dxfId="166" priority="100" operator="lessThan">
      <formula>-150</formula>
    </cfRule>
  </conditionalFormatting>
  <conditionalFormatting sqref="H128:J128">
    <cfRule type="cellIs" dxfId="165" priority="97" operator="lessThan">
      <formula>-200</formula>
    </cfRule>
  </conditionalFormatting>
  <conditionalFormatting sqref="H128:J128">
    <cfRule type="cellIs" dxfId="164" priority="96" operator="lessThan">
      <formula>-150</formula>
    </cfRule>
  </conditionalFormatting>
  <conditionalFormatting sqref="E135:G135">
    <cfRule type="cellIs" dxfId="163" priority="91" operator="lessThan">
      <formula>-200</formula>
    </cfRule>
  </conditionalFormatting>
  <conditionalFormatting sqref="E135:G135">
    <cfRule type="cellIs" dxfId="162" priority="90" operator="lessThan">
      <formula>-150</formula>
    </cfRule>
  </conditionalFormatting>
  <conditionalFormatting sqref="B135:D135">
    <cfRule type="cellIs" dxfId="161" priority="93" operator="lessThan">
      <formula>-200</formula>
    </cfRule>
  </conditionalFormatting>
  <conditionalFormatting sqref="B135:D135">
    <cfRule type="cellIs" dxfId="160" priority="92" operator="lessThan">
      <formula>-150</formula>
    </cfRule>
  </conditionalFormatting>
  <conditionalFormatting sqref="E142:G142">
    <cfRule type="cellIs" dxfId="159" priority="83" operator="lessThan">
      <formula>-200</formula>
    </cfRule>
  </conditionalFormatting>
  <conditionalFormatting sqref="E142:G142">
    <cfRule type="cellIs" dxfId="158" priority="82" operator="lessThan">
      <formula>-150</formula>
    </cfRule>
  </conditionalFormatting>
  <conditionalFormatting sqref="B142:D142">
    <cfRule type="cellIs" dxfId="157" priority="85" operator="lessThan">
      <formula>-200</formula>
    </cfRule>
  </conditionalFormatting>
  <conditionalFormatting sqref="B142:D142">
    <cfRule type="cellIs" dxfId="156" priority="84" operator="lessThan">
      <formula>-150</formula>
    </cfRule>
  </conditionalFormatting>
  <conditionalFormatting sqref="H142:J142">
    <cfRule type="cellIs" dxfId="155" priority="81" operator="lessThan">
      <formula>-200</formula>
    </cfRule>
  </conditionalFormatting>
  <conditionalFormatting sqref="H142:J142">
    <cfRule type="cellIs" dxfId="154" priority="80" operator="lessThan">
      <formula>-150</formula>
    </cfRule>
  </conditionalFormatting>
  <conditionalFormatting sqref="E148:G148">
    <cfRule type="cellIs" dxfId="153" priority="75" operator="lessThan">
      <formula>-200</formula>
    </cfRule>
  </conditionalFormatting>
  <conditionalFormatting sqref="E148:G148">
    <cfRule type="cellIs" dxfId="152" priority="74" operator="lessThan">
      <formula>-150</formula>
    </cfRule>
  </conditionalFormatting>
  <conditionalFormatting sqref="E155:G155">
    <cfRule type="cellIs" dxfId="151" priority="67" operator="lessThan">
      <formula>-200</formula>
    </cfRule>
  </conditionalFormatting>
  <conditionalFormatting sqref="E155:G155">
    <cfRule type="cellIs" dxfId="150" priority="66" operator="lessThan">
      <formula>-150</formula>
    </cfRule>
  </conditionalFormatting>
  <conditionalFormatting sqref="B155:D155">
    <cfRule type="cellIs" dxfId="149" priority="69" operator="lessThan">
      <formula>-200</formula>
    </cfRule>
  </conditionalFormatting>
  <conditionalFormatting sqref="B155:D155">
    <cfRule type="cellIs" dxfId="148" priority="68" operator="lessThan">
      <formula>-150</formula>
    </cfRule>
  </conditionalFormatting>
  <conditionalFormatting sqref="Q16:Q28">
    <cfRule type="cellIs" dxfId="147" priority="47" operator="greaterThan">
      <formula>1000</formula>
    </cfRule>
  </conditionalFormatting>
  <conditionalFormatting sqref="I19:I29">
    <cfRule type="containsText" dxfId="146" priority="46" operator="containsText" text="GZ">
      <formula>NOT(ISERROR(SEARCH("GZ",I19)))</formula>
    </cfRule>
  </conditionalFormatting>
  <conditionalFormatting sqref="I17:I19">
    <cfRule type="containsText" dxfId="145" priority="45" operator="containsText" text="GZ">
      <formula>NOT(ISERROR(SEARCH("GZ",I17)))</formula>
    </cfRule>
  </conditionalFormatting>
  <conditionalFormatting sqref="Q15">
    <cfRule type="cellIs" dxfId="144" priority="44" operator="greaterThan">
      <formula>1000</formula>
    </cfRule>
  </conditionalFormatting>
  <conditionalFormatting sqref="Q14">
    <cfRule type="cellIs" dxfId="143" priority="43" operator="greaterThan">
      <formula>1000</formula>
    </cfRule>
  </conditionalFormatting>
  <conditionalFormatting sqref="Q13">
    <cfRule type="cellIs" dxfId="142" priority="42" operator="greaterThan">
      <formula>1000</formula>
    </cfRule>
  </conditionalFormatting>
  <conditionalFormatting sqref="Q12">
    <cfRule type="cellIs" dxfId="141" priority="41" operator="greaterThan">
      <formula>1000</formula>
    </cfRule>
  </conditionalFormatting>
  <conditionalFormatting sqref="Q11">
    <cfRule type="cellIs" dxfId="140" priority="40" operator="greaterThan">
      <formula>1000</formula>
    </cfRule>
  </conditionalFormatting>
  <conditionalFormatting sqref="Q29">
    <cfRule type="cellIs" dxfId="139" priority="38" operator="greaterThan">
      <formula>1000</formula>
    </cfRule>
  </conditionalFormatting>
  <conditionalFormatting sqref="Q29">
    <cfRule type="cellIs" dxfId="138" priority="37" operator="greaterThan">
      <formula>1000</formula>
    </cfRule>
  </conditionalFormatting>
  <conditionalFormatting sqref="Q35:Q53">
    <cfRule type="cellIs" dxfId="137" priority="33" operator="greaterThan">
      <formula>1000</formula>
    </cfRule>
  </conditionalFormatting>
  <conditionalFormatting sqref="I35:I55">
    <cfRule type="containsText" dxfId="136" priority="32" operator="containsText" text="GZ">
      <formula>NOT(ISERROR(SEARCH("GZ",I35)))</formula>
    </cfRule>
  </conditionalFormatting>
  <conditionalFormatting sqref="Q55 Q35:Q53">
    <cfRule type="cellIs" dxfId="135" priority="31" operator="greaterThan">
      <formula>1000</formula>
    </cfRule>
  </conditionalFormatting>
  <conditionalFormatting sqref="Q54">
    <cfRule type="cellIs" dxfId="134" priority="30" operator="greaterThan">
      <formula>1000</formula>
    </cfRule>
  </conditionalFormatting>
  <conditionalFormatting sqref="T35:Z55">
    <cfRule type="containsText" dxfId="133" priority="29" operator="containsText" text="NaN">
      <formula>NOT(ISERROR(SEARCH("NaN",T35)))</formula>
    </cfRule>
  </conditionalFormatting>
  <conditionalFormatting sqref="P35:P55">
    <cfRule type="cellIs" dxfId="132" priority="28" operator="lessThan">
      <formula>-200</formula>
    </cfRule>
  </conditionalFormatting>
  <conditionalFormatting sqref="P35:P55">
    <cfRule type="cellIs" dxfId="131" priority="27" operator="lessThan">
      <formula>-150</formula>
    </cfRule>
  </conditionalFormatting>
  <conditionalFormatting sqref="Q61 Q64:Q65">
    <cfRule type="cellIs" dxfId="130" priority="24" operator="greaterThan">
      <formula>1000</formula>
    </cfRule>
  </conditionalFormatting>
  <conditionalFormatting sqref="Q61 Q64:Q65">
    <cfRule type="cellIs" dxfId="129" priority="22" operator="greaterThan">
      <formula>1000</formula>
    </cfRule>
  </conditionalFormatting>
  <conditionalFormatting sqref="Q62">
    <cfRule type="cellIs" dxfId="128" priority="21" operator="greaterThan">
      <formula>1000</formula>
    </cfRule>
  </conditionalFormatting>
  <conditionalFormatting sqref="Q62">
    <cfRule type="cellIs" dxfId="127" priority="20" operator="greaterThan">
      <formula>1000</formula>
    </cfRule>
  </conditionalFormatting>
  <conditionalFormatting sqref="U75:X75 T76:X76 T61:Z72 Z73 T73:Y74">
    <cfRule type="containsText" dxfId="126" priority="19" operator="containsText" text="NaN">
      <formula>NOT(ISERROR(SEARCH("NaN",T61)))</formula>
    </cfRule>
  </conditionalFormatting>
  <conditionalFormatting sqref="Y75:Z76 Z74">
    <cfRule type="containsText" dxfId="125" priority="17" operator="containsText" text="NaN">
      <formula>NOT(ISERROR(SEARCH("NaN",Y74)))</formula>
    </cfRule>
  </conditionalFormatting>
  <conditionalFormatting sqref="Q85:Q86 Q88:Q93 Q95:Q102">
    <cfRule type="cellIs" dxfId="124" priority="13" operator="greaterThan">
      <formula>1000</formula>
    </cfRule>
  </conditionalFormatting>
  <conditionalFormatting sqref="I85:I97 I99:I102">
    <cfRule type="containsText" dxfId="123" priority="12" operator="containsText" text="GZ">
      <formula>NOT(ISERROR(SEARCH("GZ",I85)))</formula>
    </cfRule>
  </conditionalFormatting>
  <conditionalFormatting sqref="Q85:Q86 Q88:Q93">
    <cfRule type="cellIs" dxfId="122" priority="11" operator="greaterThan">
      <formula>1000</formula>
    </cfRule>
  </conditionalFormatting>
  <conditionalFormatting sqref="T85:Z102">
    <cfRule type="containsText" dxfId="121" priority="10" operator="containsText" text="NaN">
      <formula>NOT(ISERROR(SEARCH("NaN",T85)))</formula>
    </cfRule>
  </conditionalFormatting>
  <conditionalFormatting sqref="P85:P93 P95:P102">
    <cfRule type="cellIs" dxfId="120" priority="9" operator="lessThan">
      <formula>-200</formula>
    </cfRule>
  </conditionalFormatting>
  <conditionalFormatting sqref="I98">
    <cfRule type="containsText" dxfId="119" priority="8" operator="containsText" text="GZ">
      <formula>NOT(ISERROR(SEARCH("GZ",I98)))</formula>
    </cfRule>
  </conditionalFormatting>
  <conditionalFormatting sqref="Q87">
    <cfRule type="cellIs" dxfId="118" priority="7" operator="lessThan">
      <formula>-200</formula>
    </cfRule>
  </conditionalFormatting>
  <conditionalFormatting sqref="Q95">
    <cfRule type="cellIs" dxfId="117" priority="6" operator="greaterThan">
      <formula>1000</formula>
    </cfRule>
  </conditionalFormatting>
  <conditionalFormatting sqref="Q95">
    <cfRule type="cellIs" dxfId="116" priority="5" operator="greaterThan">
      <formula>1000</formula>
    </cfRule>
  </conditionalFormatting>
  <conditionalFormatting sqref="P95">
    <cfRule type="cellIs" dxfId="115" priority="4" operator="lessThan">
      <formula>-200</formula>
    </cfRule>
  </conditionalFormatting>
  <conditionalFormatting sqref="P85:P102">
    <cfRule type="cellIs" dxfId="114" priority="3" operator="lessThan">
      <formula>-150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57" operator="containsText" text="NaN" id="{99D0FFD2-40BB-DD47-8788-E2110DCA81A8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E146:G146 E140:G140</xm:sqref>
        </x14:conditionalFormatting>
        <x14:conditionalFormatting xmlns:xm="http://schemas.microsoft.com/office/excel/2006/main">
          <x14:cfRule type="containsText" priority="158" operator="containsText" text="NaN" id="{BAA19ECE-8C42-4C43-B679-755064A63633}">
            <xm:f>NOT(ISERROR(SEARCH("NaN",'16h'!I95)))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E145:F145 E139:F139</xm:sqref>
        </x14:conditionalFormatting>
        <x14:conditionalFormatting xmlns:xm="http://schemas.microsoft.com/office/excel/2006/main">
          <x14:cfRule type="containsText" priority="159" operator="containsText" text="NaN" id="{933D9DA7-CE5A-C649-B206-F7E4CE591469}">
            <xm:f>NOT(ISERROR(SEARCH("NaN",'16h'!#REF!)))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G145</xm:sqref>
        </x14:conditionalFormatting>
        <x14:conditionalFormatting xmlns:xm="http://schemas.microsoft.com/office/excel/2006/main">
          <x14:cfRule type="containsText" priority="160" operator="containsText" text="NaN" id="{2980D576-5E69-684B-81AB-F40BC52EBC95}">
            <xm:f>NOT(ISERROR(SEARCH("NaN",'16h'!J96)))</xm:f>
            <x14:dxf>
              <font>
                <color theme="1" tint="0.499984740745262"/>
              </font>
              <fill>
                <patternFill>
                  <bgColor rgb="FFFFC7CE"/>
                </patternFill>
              </fill>
            </x14:dxf>
          </x14:cfRule>
          <xm:sqref>G139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9E71D-8CB8-644A-B583-E3427C6F6941}">
  <sheetPr codeName="Sheet2"/>
  <dimension ref="A1:BB130"/>
  <sheetViews>
    <sheetView tabSelected="1" topLeftCell="A32" zoomScale="85" zoomScaleNormal="85" workbookViewId="0">
      <selection activeCell="Y70" sqref="Y70"/>
    </sheetView>
  </sheetViews>
  <sheetFormatPr baseColWidth="10" defaultRowHeight="16" x14ac:dyDescent="0.2"/>
  <cols>
    <col min="11" max="11" width="10.83203125" style="118"/>
    <col min="20" max="21" width="10.83203125" style="118"/>
  </cols>
  <sheetData>
    <row r="1" spans="1:30" ht="35" thickBot="1" x14ac:dyDescent="0.25">
      <c r="A1" s="17" t="s">
        <v>19</v>
      </c>
      <c r="B1" s="17" t="s">
        <v>20</v>
      </c>
      <c r="C1" s="18" t="s">
        <v>21</v>
      </c>
      <c r="D1" s="18" t="s">
        <v>22</v>
      </c>
      <c r="E1" s="18" t="s">
        <v>23</v>
      </c>
      <c r="F1" s="19" t="s">
        <v>24</v>
      </c>
      <c r="G1" s="18" t="s">
        <v>25</v>
      </c>
      <c r="H1" s="20" t="s">
        <v>26</v>
      </c>
      <c r="I1" s="18" t="s">
        <v>27</v>
      </c>
      <c r="J1" s="18" t="s">
        <v>28</v>
      </c>
      <c r="K1" s="18" t="s">
        <v>29</v>
      </c>
      <c r="L1" s="18" t="s">
        <v>30</v>
      </c>
      <c r="M1" s="18" t="s">
        <v>31</v>
      </c>
      <c r="N1" s="21" t="s">
        <v>32</v>
      </c>
      <c r="O1" s="18" t="s">
        <v>33</v>
      </c>
      <c r="P1" s="22" t="s">
        <v>34</v>
      </c>
      <c r="Q1" s="22" t="s">
        <v>35</v>
      </c>
      <c r="R1" s="22" t="s">
        <v>36</v>
      </c>
      <c r="S1" s="18" t="s">
        <v>37</v>
      </c>
      <c r="T1" s="5" t="s">
        <v>38</v>
      </c>
      <c r="U1" s="23" t="s">
        <v>39</v>
      </c>
      <c r="V1" s="24" t="s">
        <v>40</v>
      </c>
      <c r="W1" s="25" t="s">
        <v>42</v>
      </c>
      <c r="X1" s="25"/>
      <c r="Y1" s="25" t="s">
        <v>174</v>
      </c>
      <c r="Z1" s="25"/>
    </row>
    <row r="2" spans="1:30" s="26" customFormat="1" x14ac:dyDescent="0.2">
      <c r="A2" s="1">
        <v>330</v>
      </c>
      <c r="B2" s="2"/>
      <c r="C2" s="2" t="s">
        <v>83</v>
      </c>
      <c r="D2" s="2" t="s">
        <v>84</v>
      </c>
      <c r="E2" s="2"/>
      <c r="F2" s="2">
        <v>13</v>
      </c>
      <c r="G2" s="2">
        <v>1</v>
      </c>
      <c r="H2" s="2" t="s">
        <v>77</v>
      </c>
      <c r="I2" s="2" t="s">
        <v>85</v>
      </c>
      <c r="J2" s="2" t="s">
        <v>83</v>
      </c>
      <c r="K2" s="2">
        <v>-59.2</v>
      </c>
      <c r="L2" s="2"/>
      <c r="M2" s="2"/>
      <c r="N2" s="2">
        <v>1</v>
      </c>
      <c r="O2" s="2">
        <v>2</v>
      </c>
      <c r="P2" s="2">
        <v>-32.400599999999997</v>
      </c>
      <c r="Q2" s="2">
        <v>285.07859999999999</v>
      </c>
      <c r="R2" s="2">
        <v>64.122200000000007</v>
      </c>
      <c r="S2" s="2">
        <v>1</v>
      </c>
      <c r="T2" s="2">
        <v>25</v>
      </c>
      <c r="U2" s="2">
        <v>199</v>
      </c>
      <c r="V2" s="2"/>
      <c r="W2" s="2"/>
      <c r="X2" s="2"/>
      <c r="Y2" s="7">
        <f>U2/300</f>
        <v>0.66333333333333333</v>
      </c>
      <c r="Z2" s="2"/>
      <c r="AA2" s="2"/>
      <c r="AB2" s="2"/>
      <c r="AC2" s="2">
        <v>1</v>
      </c>
      <c r="AD2" s="132"/>
    </row>
    <row r="3" spans="1:30" s="27" customFormat="1" x14ac:dyDescent="0.2">
      <c r="A3" s="11">
        <v>331</v>
      </c>
      <c r="B3" s="7"/>
      <c r="C3" s="7" t="s">
        <v>83</v>
      </c>
      <c r="D3" s="7" t="s">
        <v>84</v>
      </c>
      <c r="E3" s="7"/>
      <c r="F3" s="7">
        <v>13</v>
      </c>
      <c r="G3" s="7">
        <v>2</v>
      </c>
      <c r="H3" s="7" t="s">
        <v>77</v>
      </c>
      <c r="I3" s="7" t="s">
        <v>85</v>
      </c>
      <c r="J3" s="7" t="s">
        <v>83</v>
      </c>
      <c r="K3" s="7">
        <v>-56.5</v>
      </c>
      <c r="L3" s="7"/>
      <c r="M3" s="7"/>
      <c r="N3" s="7">
        <v>3</v>
      </c>
      <c r="O3" s="7">
        <v>5</v>
      </c>
      <c r="P3" s="7">
        <v>-51.1357</v>
      </c>
      <c r="Q3" s="7">
        <v>498.05220000000003</v>
      </c>
      <c r="R3" s="7">
        <v>33.671799999999998</v>
      </c>
      <c r="S3" s="7">
        <v>1</v>
      </c>
      <c r="T3" s="7">
        <v>75</v>
      </c>
      <c r="U3" s="7" t="s">
        <v>7</v>
      </c>
      <c r="V3" s="7"/>
      <c r="W3" s="7"/>
      <c r="X3" s="7"/>
      <c r="Y3" s="7" t="e">
        <f t="shared" ref="Y3:Y21" si="0">U3/300</f>
        <v>#VALUE!</v>
      </c>
      <c r="Z3" s="7"/>
      <c r="AA3" s="7"/>
      <c r="AB3" s="7"/>
      <c r="AC3" s="7">
        <v>1</v>
      </c>
      <c r="AD3" s="125"/>
    </row>
    <row r="4" spans="1:30" s="27" customFormat="1" x14ac:dyDescent="0.2">
      <c r="A4" s="11">
        <v>332</v>
      </c>
      <c r="B4" s="7"/>
      <c r="C4" s="7" t="s">
        <v>83</v>
      </c>
      <c r="D4" s="7" t="s">
        <v>84</v>
      </c>
      <c r="E4" s="7"/>
      <c r="F4" s="7">
        <v>13</v>
      </c>
      <c r="G4" s="7">
        <v>3</v>
      </c>
      <c r="H4" s="7" t="s">
        <v>77</v>
      </c>
      <c r="I4" s="7" t="s">
        <v>85</v>
      </c>
      <c r="J4" s="7" t="s">
        <v>83</v>
      </c>
      <c r="K4" s="7">
        <v>-63.4</v>
      </c>
      <c r="L4" s="7"/>
      <c r="M4" s="7"/>
      <c r="N4" s="7">
        <v>6</v>
      </c>
      <c r="O4" s="7">
        <v>7</v>
      </c>
      <c r="P4" s="7">
        <v>-29.769400000000001</v>
      </c>
      <c r="Q4" s="7">
        <v>486.24020000000002</v>
      </c>
      <c r="R4" s="7">
        <v>39.472700000000003</v>
      </c>
      <c r="S4" s="7">
        <v>1</v>
      </c>
      <c r="T4" s="7">
        <v>100</v>
      </c>
      <c r="U4" s="7">
        <v>164</v>
      </c>
      <c r="V4" s="7"/>
      <c r="W4" s="7"/>
      <c r="X4" s="7"/>
      <c r="Y4" s="7">
        <f t="shared" si="0"/>
        <v>0.54666666666666663</v>
      </c>
      <c r="Z4" s="7"/>
      <c r="AA4" s="7"/>
      <c r="AB4" s="7"/>
      <c r="AC4" s="7">
        <v>1</v>
      </c>
      <c r="AD4" s="125"/>
    </row>
    <row r="5" spans="1:30" s="27" customFormat="1" x14ac:dyDescent="0.2">
      <c r="A5" s="11">
        <v>333</v>
      </c>
      <c r="B5" s="7"/>
      <c r="C5" s="7" t="s">
        <v>83</v>
      </c>
      <c r="D5" s="7" t="s">
        <v>84</v>
      </c>
      <c r="E5" s="7"/>
      <c r="F5" s="7">
        <v>13</v>
      </c>
      <c r="G5" s="7">
        <v>4</v>
      </c>
      <c r="H5" s="7" t="s">
        <v>77</v>
      </c>
      <c r="I5" s="7" t="s">
        <v>85</v>
      </c>
      <c r="J5" s="7" t="s">
        <v>83</v>
      </c>
      <c r="K5" s="7">
        <v>-64.400000000000006</v>
      </c>
      <c r="L5" s="7"/>
      <c r="M5" s="7"/>
      <c r="N5" s="7">
        <v>8</v>
      </c>
      <c r="O5" s="7">
        <v>9</v>
      </c>
      <c r="P5" s="7">
        <v>-46.267400000000002</v>
      </c>
      <c r="Q5" s="7">
        <v>126.017</v>
      </c>
      <c r="R5" s="7">
        <v>29.273399999999999</v>
      </c>
      <c r="S5" s="7">
        <v>1</v>
      </c>
      <c r="T5" s="7">
        <v>150</v>
      </c>
      <c r="U5" s="7">
        <v>65</v>
      </c>
      <c r="V5" s="7"/>
      <c r="W5" s="7"/>
      <c r="X5" s="7"/>
      <c r="Y5" s="7">
        <f t="shared" si="0"/>
        <v>0.21666666666666667</v>
      </c>
      <c r="Z5" s="7"/>
      <c r="AA5" s="7"/>
      <c r="AB5" s="7"/>
      <c r="AC5" s="7">
        <v>1</v>
      </c>
      <c r="AD5" s="125"/>
    </row>
    <row r="6" spans="1:30" s="27" customFormat="1" x14ac:dyDescent="0.2">
      <c r="A6" s="11">
        <v>334</v>
      </c>
      <c r="B6" s="7"/>
      <c r="C6" s="7" t="s">
        <v>83</v>
      </c>
      <c r="D6" s="7" t="s">
        <v>84</v>
      </c>
      <c r="E6" s="7"/>
      <c r="F6" s="7">
        <v>13</v>
      </c>
      <c r="G6" s="7">
        <v>5</v>
      </c>
      <c r="H6" s="7" t="s">
        <v>77</v>
      </c>
      <c r="I6" s="7" t="s">
        <v>85</v>
      </c>
      <c r="J6" s="7" t="s">
        <v>83</v>
      </c>
      <c r="K6" s="7">
        <v>-36.1</v>
      </c>
      <c r="L6" s="7"/>
      <c r="M6" s="7"/>
      <c r="N6" s="7">
        <v>11</v>
      </c>
      <c r="O6" s="7">
        <v>12</v>
      </c>
      <c r="P6" s="7">
        <v>-148.40479999999999</v>
      </c>
      <c r="Q6" s="7">
        <v>221.62110000000001</v>
      </c>
      <c r="R6" s="7">
        <v>53.2331</v>
      </c>
      <c r="S6" s="7">
        <v>1</v>
      </c>
      <c r="T6" s="7">
        <v>25</v>
      </c>
      <c r="U6" s="7">
        <v>83</v>
      </c>
      <c r="V6" s="7"/>
      <c r="W6" s="7"/>
      <c r="X6" s="7"/>
      <c r="Y6" s="7">
        <f t="shared" si="0"/>
        <v>0.27666666666666667</v>
      </c>
      <c r="Z6" s="7"/>
      <c r="AA6" s="7"/>
      <c r="AB6" s="7"/>
      <c r="AC6" s="7">
        <v>1</v>
      </c>
      <c r="AD6" s="125"/>
    </row>
    <row r="7" spans="1:30" s="174" customFormat="1" x14ac:dyDescent="0.2">
      <c r="A7" s="227">
        <v>335</v>
      </c>
      <c r="B7" s="166"/>
      <c r="C7" s="166" t="s">
        <v>83</v>
      </c>
      <c r="D7" s="166" t="s">
        <v>84</v>
      </c>
      <c r="E7" s="166"/>
      <c r="F7" s="166">
        <v>13</v>
      </c>
      <c r="G7" s="166">
        <v>1</v>
      </c>
      <c r="H7" s="166" t="s">
        <v>77</v>
      </c>
      <c r="I7" s="166" t="s">
        <v>86</v>
      </c>
      <c r="J7" s="166" t="s">
        <v>83</v>
      </c>
      <c r="K7" s="166">
        <v>-57.4</v>
      </c>
      <c r="L7" s="166"/>
      <c r="M7" s="166"/>
      <c r="N7" s="166">
        <v>13</v>
      </c>
      <c r="O7" s="166">
        <v>14</v>
      </c>
      <c r="P7" s="166">
        <v>-52.9358</v>
      </c>
      <c r="Q7" s="166">
        <v>623.03549999999996</v>
      </c>
      <c r="R7" s="166">
        <v>48.390300000000003</v>
      </c>
      <c r="S7" s="166">
        <v>1</v>
      </c>
      <c r="T7" s="166">
        <v>25</v>
      </c>
      <c r="U7" s="166">
        <v>747</v>
      </c>
      <c r="V7" s="166"/>
      <c r="W7" s="166"/>
      <c r="X7" s="166"/>
      <c r="Y7" s="7">
        <f t="shared" si="0"/>
        <v>2.4900000000000002</v>
      </c>
      <c r="Z7" s="166"/>
      <c r="AA7" s="166"/>
      <c r="AB7" s="166"/>
      <c r="AC7" s="166">
        <v>1</v>
      </c>
      <c r="AD7" s="199"/>
    </row>
    <row r="8" spans="1:30" s="27" customFormat="1" x14ac:dyDescent="0.2">
      <c r="A8" s="228">
        <v>336</v>
      </c>
      <c r="B8" s="7"/>
      <c r="C8" s="7" t="s">
        <v>83</v>
      </c>
      <c r="D8" s="7" t="s">
        <v>84</v>
      </c>
      <c r="E8" s="7"/>
      <c r="F8" s="7">
        <v>13</v>
      </c>
      <c r="G8" s="7">
        <v>2</v>
      </c>
      <c r="H8" s="7" t="s">
        <v>77</v>
      </c>
      <c r="I8" s="7" t="s">
        <v>86</v>
      </c>
      <c r="J8" s="7" t="s">
        <v>83</v>
      </c>
      <c r="K8" s="7">
        <v>-30.9</v>
      </c>
      <c r="L8" s="7"/>
      <c r="M8" s="7"/>
      <c r="N8" s="7">
        <v>15</v>
      </c>
      <c r="O8" s="7">
        <v>16</v>
      </c>
      <c r="P8" s="7">
        <v>-185.84739999999999</v>
      </c>
      <c r="Q8" s="7">
        <v>441.7081</v>
      </c>
      <c r="R8" s="7">
        <v>85.252399999999994</v>
      </c>
      <c r="S8" s="7">
        <v>1</v>
      </c>
      <c r="T8" s="49" t="s">
        <v>12</v>
      </c>
      <c r="U8" s="7"/>
      <c r="V8" s="7"/>
      <c r="W8" s="7"/>
      <c r="X8" s="7"/>
      <c r="Y8" s="7"/>
      <c r="Z8" s="7"/>
      <c r="AA8" s="7"/>
      <c r="AB8" s="7"/>
      <c r="AC8" s="7">
        <v>2</v>
      </c>
      <c r="AD8" s="125"/>
    </row>
    <row r="9" spans="1:30" s="27" customFormat="1" x14ac:dyDescent="0.2">
      <c r="A9" s="228">
        <v>337</v>
      </c>
      <c r="B9" s="7"/>
      <c r="C9" s="7" t="s">
        <v>83</v>
      </c>
      <c r="D9" s="7" t="s">
        <v>84</v>
      </c>
      <c r="E9" s="7"/>
      <c r="F9" s="7">
        <v>13</v>
      </c>
      <c r="G9" s="7">
        <v>3</v>
      </c>
      <c r="H9" s="7" t="s">
        <v>77</v>
      </c>
      <c r="I9" s="7" t="s">
        <v>86</v>
      </c>
      <c r="J9" s="7" t="s">
        <v>83</v>
      </c>
      <c r="K9" s="7">
        <v>-48.9</v>
      </c>
      <c r="L9" s="7"/>
      <c r="M9" s="7"/>
      <c r="N9" s="7">
        <v>17</v>
      </c>
      <c r="O9" s="7">
        <v>18</v>
      </c>
      <c r="P9" s="7">
        <v>-50.979700000000001</v>
      </c>
      <c r="Q9" s="7">
        <v>307.44139999999999</v>
      </c>
      <c r="R9" s="7">
        <v>46.844099999999997</v>
      </c>
      <c r="S9" s="7">
        <v>1</v>
      </c>
      <c r="T9" s="7">
        <v>50</v>
      </c>
      <c r="U9" s="7">
        <v>36</v>
      </c>
      <c r="V9" s="7"/>
      <c r="W9" s="7"/>
      <c r="X9" s="7"/>
      <c r="Y9" s="7">
        <f t="shared" si="0"/>
        <v>0.12</v>
      </c>
      <c r="Z9" s="7"/>
      <c r="AA9" s="7"/>
      <c r="AB9" s="7"/>
      <c r="AC9" s="7">
        <v>2</v>
      </c>
      <c r="AD9" s="125"/>
    </row>
    <row r="10" spans="1:30" s="161" customFormat="1" x14ac:dyDescent="0.2">
      <c r="A10" s="229">
        <v>338</v>
      </c>
      <c r="B10" s="151"/>
      <c r="C10" s="151" t="s">
        <v>83</v>
      </c>
      <c r="D10" s="151" t="s">
        <v>84</v>
      </c>
      <c r="E10" s="151"/>
      <c r="F10" s="151">
        <v>13</v>
      </c>
      <c r="G10" s="151">
        <v>4</v>
      </c>
      <c r="H10" s="151" t="s">
        <v>77</v>
      </c>
      <c r="I10" s="151" t="s">
        <v>86</v>
      </c>
      <c r="J10" s="151" t="s">
        <v>83</v>
      </c>
      <c r="K10" s="151">
        <v>-52.9</v>
      </c>
      <c r="L10" s="151"/>
      <c r="M10" s="151"/>
      <c r="N10" s="151">
        <v>19</v>
      </c>
      <c r="O10" s="151">
        <v>20</v>
      </c>
      <c r="P10" s="151">
        <v>-77.805499999999995</v>
      </c>
      <c r="Q10" s="151">
        <v>132.08840000000001</v>
      </c>
      <c r="R10" s="151">
        <v>15.0807</v>
      </c>
      <c r="S10" s="151">
        <v>1</v>
      </c>
      <c r="T10" s="184" t="s">
        <v>12</v>
      </c>
      <c r="U10" s="151"/>
      <c r="V10" s="151"/>
      <c r="W10" s="151"/>
      <c r="X10" s="151"/>
      <c r="Y10" s="7"/>
      <c r="Z10" s="151"/>
      <c r="AA10" s="151"/>
      <c r="AB10" s="151"/>
      <c r="AC10" s="151">
        <v>2</v>
      </c>
      <c r="AD10" s="197"/>
    </row>
    <row r="11" spans="1:30" s="174" customFormat="1" x14ac:dyDescent="0.2">
      <c r="A11" s="178">
        <v>345</v>
      </c>
      <c r="B11" s="166"/>
      <c r="C11" s="166" t="s">
        <v>83</v>
      </c>
      <c r="D11" s="166" t="s">
        <v>88</v>
      </c>
      <c r="E11" s="166"/>
      <c r="F11" s="166">
        <v>14</v>
      </c>
      <c r="G11" s="166">
        <v>1</v>
      </c>
      <c r="H11" s="166" t="s">
        <v>80</v>
      </c>
      <c r="I11" s="166" t="s">
        <v>85</v>
      </c>
      <c r="J11" s="166" t="s">
        <v>83</v>
      </c>
      <c r="K11" s="166">
        <v>-57.9</v>
      </c>
      <c r="L11" s="166"/>
      <c r="M11" s="166"/>
      <c r="N11" s="166">
        <v>14</v>
      </c>
      <c r="O11" s="166">
        <v>15</v>
      </c>
      <c r="P11" s="166">
        <v>-173.8818</v>
      </c>
      <c r="Q11" s="166">
        <v>137.70920000000001</v>
      </c>
      <c r="R11" s="166">
        <v>14.9008</v>
      </c>
      <c r="S11" s="166">
        <v>1</v>
      </c>
      <c r="T11" s="166">
        <v>100</v>
      </c>
      <c r="U11" s="166">
        <v>131</v>
      </c>
      <c r="V11" s="166"/>
      <c r="W11" s="166"/>
      <c r="X11" s="166"/>
      <c r="Y11" s="7" t="s">
        <v>214</v>
      </c>
      <c r="Z11" s="166"/>
      <c r="AA11" s="166"/>
      <c r="AB11" s="166"/>
      <c r="AC11" s="166">
        <v>1</v>
      </c>
      <c r="AD11" s="199"/>
    </row>
    <row r="12" spans="1:30" s="27" customFormat="1" x14ac:dyDescent="0.2">
      <c r="A12" s="11">
        <v>346</v>
      </c>
      <c r="B12" s="7"/>
      <c r="C12" s="7" t="s">
        <v>83</v>
      </c>
      <c r="D12" s="7" t="s">
        <v>88</v>
      </c>
      <c r="E12" s="7"/>
      <c r="F12" s="7">
        <v>14</v>
      </c>
      <c r="G12" s="7">
        <v>2</v>
      </c>
      <c r="H12" s="7" t="s">
        <v>80</v>
      </c>
      <c r="I12" s="7" t="s">
        <v>85</v>
      </c>
      <c r="J12" s="7" t="s">
        <v>83</v>
      </c>
      <c r="K12" s="7">
        <v>-64</v>
      </c>
      <c r="L12" s="7"/>
      <c r="M12" s="7"/>
      <c r="N12" s="7">
        <v>16</v>
      </c>
      <c r="O12" s="7">
        <v>17</v>
      </c>
      <c r="P12" s="7">
        <v>-48.072699999999998</v>
      </c>
      <c r="Q12" s="7">
        <v>957.63990000000001</v>
      </c>
      <c r="R12" s="7">
        <v>71.427499999999995</v>
      </c>
      <c r="S12" s="7">
        <v>1</v>
      </c>
      <c r="T12" s="7">
        <v>75</v>
      </c>
      <c r="U12" s="7">
        <v>211</v>
      </c>
      <c r="V12" s="7"/>
      <c r="W12" s="7"/>
      <c r="X12" s="7"/>
      <c r="Y12" s="7">
        <f t="shared" si="0"/>
        <v>0.70333333333333337</v>
      </c>
      <c r="Z12" s="7"/>
      <c r="AA12" s="7"/>
      <c r="AB12" s="7"/>
      <c r="AC12" s="7">
        <v>1</v>
      </c>
      <c r="AD12" s="125"/>
    </row>
    <row r="13" spans="1:30" s="27" customFormat="1" x14ac:dyDescent="0.2">
      <c r="A13" s="11">
        <v>347</v>
      </c>
      <c r="B13" s="7"/>
      <c r="C13" s="7" t="s">
        <v>83</v>
      </c>
      <c r="D13" s="7" t="s">
        <v>88</v>
      </c>
      <c r="E13" s="7"/>
      <c r="F13" s="7">
        <v>14</v>
      </c>
      <c r="G13" s="7">
        <v>3</v>
      </c>
      <c r="H13" s="7" t="s">
        <v>80</v>
      </c>
      <c r="I13" s="7" t="s">
        <v>85</v>
      </c>
      <c r="J13" s="7" t="s">
        <v>83</v>
      </c>
      <c r="K13" s="7">
        <v>-59.4</v>
      </c>
      <c r="L13" s="7"/>
      <c r="M13" s="7"/>
      <c r="N13" s="7">
        <v>18</v>
      </c>
      <c r="O13" s="7">
        <v>20</v>
      </c>
      <c r="P13" s="7">
        <v>-46.1723</v>
      </c>
      <c r="Q13" s="7">
        <v>296.99970000000002</v>
      </c>
      <c r="R13" s="7">
        <v>41.465200000000003</v>
      </c>
      <c r="S13" s="7">
        <v>1</v>
      </c>
      <c r="T13" s="7">
        <v>100</v>
      </c>
      <c r="U13" s="7"/>
      <c r="V13" s="7"/>
      <c r="W13" s="7"/>
      <c r="X13" s="7"/>
      <c r="Y13" s="7"/>
      <c r="Z13" s="7"/>
      <c r="AA13" s="7"/>
      <c r="AB13" s="7"/>
      <c r="AC13" s="7">
        <v>1</v>
      </c>
      <c r="AD13" s="125"/>
    </row>
    <row r="14" spans="1:30" s="174" customFormat="1" x14ac:dyDescent="0.2">
      <c r="A14" s="178">
        <v>339</v>
      </c>
      <c r="B14" s="166"/>
      <c r="C14" s="166" t="s">
        <v>83</v>
      </c>
      <c r="D14" s="166" t="s">
        <v>84</v>
      </c>
      <c r="E14" s="166"/>
      <c r="F14" s="166">
        <v>13</v>
      </c>
      <c r="G14" s="166">
        <v>1</v>
      </c>
      <c r="H14" s="166" t="s">
        <v>87</v>
      </c>
      <c r="I14" s="166" t="s">
        <v>9</v>
      </c>
      <c r="J14" s="166" t="s">
        <v>83</v>
      </c>
      <c r="K14" s="166">
        <v>-58.9</v>
      </c>
      <c r="L14" s="166"/>
      <c r="M14" s="166"/>
      <c r="N14" s="166">
        <v>1</v>
      </c>
      <c r="O14" s="166"/>
      <c r="P14" s="166">
        <v>-32.400599999999997</v>
      </c>
      <c r="Q14" s="166">
        <v>285.07859999999999</v>
      </c>
      <c r="R14" s="166">
        <v>64.122200000000007</v>
      </c>
      <c r="S14" s="166">
        <v>1</v>
      </c>
      <c r="T14" s="166"/>
      <c r="U14" s="166"/>
      <c r="V14" s="166"/>
      <c r="W14" s="166"/>
      <c r="X14" s="166"/>
      <c r="Y14" s="7"/>
      <c r="Z14" s="166"/>
      <c r="AA14" s="166"/>
      <c r="AB14" s="166"/>
      <c r="AC14" s="166">
        <v>1</v>
      </c>
      <c r="AD14" s="199"/>
    </row>
    <row r="15" spans="1:30" s="161" customFormat="1" x14ac:dyDescent="0.2">
      <c r="A15" s="175">
        <v>340</v>
      </c>
      <c r="B15" s="151"/>
      <c r="C15" s="151" t="s">
        <v>83</v>
      </c>
      <c r="D15" s="151" t="s">
        <v>84</v>
      </c>
      <c r="E15" s="151"/>
      <c r="F15" s="151">
        <v>13</v>
      </c>
      <c r="G15" s="151">
        <v>2</v>
      </c>
      <c r="H15" s="151" t="s">
        <v>87</v>
      </c>
      <c r="I15" s="151" t="s">
        <v>9</v>
      </c>
      <c r="J15" s="151" t="s">
        <v>83</v>
      </c>
      <c r="K15" s="151">
        <v>-54.5</v>
      </c>
      <c r="L15" s="151"/>
      <c r="M15" s="151"/>
      <c r="N15" s="151">
        <v>3</v>
      </c>
      <c r="O15" s="151">
        <v>4</v>
      </c>
      <c r="P15" s="151">
        <v>-51.1357</v>
      </c>
      <c r="Q15" s="151">
        <v>498.05220000000003</v>
      </c>
      <c r="R15" s="151">
        <v>33.671799999999998</v>
      </c>
      <c r="S15" s="151">
        <v>1</v>
      </c>
      <c r="T15" s="151" t="s">
        <v>12</v>
      </c>
      <c r="U15" s="151"/>
      <c r="V15" s="151"/>
      <c r="W15" s="151"/>
      <c r="X15" s="151"/>
      <c r="Y15" s="7"/>
      <c r="Z15" s="151"/>
      <c r="AA15" s="151"/>
      <c r="AB15" s="151"/>
      <c r="AC15" s="151">
        <v>1</v>
      </c>
      <c r="AD15" s="197"/>
    </row>
    <row r="16" spans="1:30" s="27" customFormat="1" x14ac:dyDescent="0.2">
      <c r="A16" s="11">
        <v>341</v>
      </c>
      <c r="B16" s="7"/>
      <c r="C16" s="7" t="s">
        <v>83</v>
      </c>
      <c r="D16" s="7" t="s">
        <v>88</v>
      </c>
      <c r="E16" s="7"/>
      <c r="F16" s="7">
        <v>14</v>
      </c>
      <c r="G16" s="7">
        <v>1</v>
      </c>
      <c r="H16" s="7" t="s">
        <v>78</v>
      </c>
      <c r="I16" s="7" t="s">
        <v>85</v>
      </c>
      <c r="J16" s="7" t="s">
        <v>83</v>
      </c>
      <c r="K16" s="7">
        <v>-56.5</v>
      </c>
      <c r="L16" s="7"/>
      <c r="M16" s="7"/>
      <c r="N16" s="7">
        <v>5</v>
      </c>
      <c r="O16" s="7">
        <v>6</v>
      </c>
      <c r="P16" s="7">
        <v>-19.677900000000001</v>
      </c>
      <c r="Q16" s="7">
        <v>388.42430000000002</v>
      </c>
      <c r="R16" s="7">
        <v>18.941099999999999</v>
      </c>
      <c r="S16" s="7">
        <v>1</v>
      </c>
      <c r="T16" s="7">
        <v>100</v>
      </c>
      <c r="U16" s="7">
        <v>162</v>
      </c>
      <c r="V16" s="7"/>
      <c r="W16" s="7"/>
      <c r="X16" s="7"/>
      <c r="Y16" s="7">
        <f t="shared" si="0"/>
        <v>0.54</v>
      </c>
      <c r="Z16" s="7"/>
      <c r="AA16" s="7"/>
      <c r="AB16" s="7"/>
      <c r="AC16" s="7">
        <v>1</v>
      </c>
      <c r="AD16" s="125"/>
    </row>
    <row r="17" spans="1:30" s="27" customFormat="1" x14ac:dyDescent="0.2">
      <c r="A17" s="11">
        <v>342</v>
      </c>
      <c r="B17" s="7"/>
      <c r="C17" s="7" t="s">
        <v>83</v>
      </c>
      <c r="D17" s="7" t="s">
        <v>88</v>
      </c>
      <c r="E17" s="7"/>
      <c r="F17" s="7">
        <v>14</v>
      </c>
      <c r="G17" s="7">
        <v>2</v>
      </c>
      <c r="H17" s="7" t="s">
        <v>78</v>
      </c>
      <c r="I17" s="7" t="s">
        <v>85</v>
      </c>
      <c r="J17" s="7" t="s">
        <v>83</v>
      </c>
      <c r="K17" s="7">
        <v>-61.1</v>
      </c>
      <c r="L17" s="7"/>
      <c r="M17" s="7"/>
      <c r="N17" s="7">
        <v>8</v>
      </c>
      <c r="O17" s="7">
        <v>9</v>
      </c>
      <c r="P17" s="7">
        <v>-67.900800000000004</v>
      </c>
      <c r="Q17" s="7">
        <v>120.03489999999999</v>
      </c>
      <c r="R17" s="7">
        <v>12.55</v>
      </c>
      <c r="S17" s="7">
        <v>1</v>
      </c>
      <c r="T17" s="7">
        <v>0</v>
      </c>
      <c r="U17" s="7">
        <v>108</v>
      </c>
      <c r="V17" s="7"/>
      <c r="W17" s="7"/>
      <c r="X17" s="7"/>
      <c r="Y17" s="7">
        <f t="shared" si="0"/>
        <v>0.36</v>
      </c>
      <c r="Z17" s="7"/>
      <c r="AA17" s="7"/>
      <c r="AB17" s="7"/>
      <c r="AC17" s="7">
        <v>1</v>
      </c>
      <c r="AD17" s="125"/>
    </row>
    <row r="18" spans="1:30" s="27" customFormat="1" x14ac:dyDescent="0.2">
      <c r="A18" s="11">
        <v>343</v>
      </c>
      <c r="B18" s="7"/>
      <c r="C18" s="7" t="s">
        <v>83</v>
      </c>
      <c r="D18" s="7" t="s">
        <v>88</v>
      </c>
      <c r="E18" s="7"/>
      <c r="F18" s="7">
        <v>14</v>
      </c>
      <c r="G18" s="7">
        <v>3</v>
      </c>
      <c r="H18" s="7" t="s">
        <v>78</v>
      </c>
      <c r="I18" s="7" t="s">
        <v>85</v>
      </c>
      <c r="J18" s="7" t="s">
        <v>83</v>
      </c>
      <c r="K18" s="7">
        <v>-60</v>
      </c>
      <c r="L18" s="7"/>
      <c r="M18" s="7"/>
      <c r="N18" s="7">
        <v>10</v>
      </c>
      <c r="O18" s="7">
        <v>11</v>
      </c>
      <c r="P18" s="27">
        <v>-94.165700000000001</v>
      </c>
      <c r="Q18" s="7">
        <v>253.36969999999999</v>
      </c>
      <c r="R18" s="7">
        <v>19.9864</v>
      </c>
      <c r="S18" s="7">
        <v>1</v>
      </c>
      <c r="T18" s="7">
        <v>100</v>
      </c>
      <c r="U18" s="7">
        <v>103</v>
      </c>
      <c r="V18" s="7"/>
      <c r="W18" s="7"/>
      <c r="X18" s="7"/>
      <c r="Y18" s="7">
        <f t="shared" si="0"/>
        <v>0.34333333333333332</v>
      </c>
      <c r="Z18" s="7"/>
      <c r="AA18" s="7"/>
      <c r="AB18" s="7"/>
      <c r="AC18" s="7">
        <v>1</v>
      </c>
      <c r="AD18" s="125"/>
    </row>
    <row r="19" spans="1:30" s="27" customFormat="1" x14ac:dyDescent="0.2">
      <c r="A19" s="11">
        <v>344</v>
      </c>
      <c r="B19" s="7"/>
      <c r="C19" s="7" t="s">
        <v>83</v>
      </c>
      <c r="D19" s="7" t="s">
        <v>88</v>
      </c>
      <c r="E19" s="7"/>
      <c r="F19" s="7">
        <v>14</v>
      </c>
      <c r="G19" s="7">
        <v>4</v>
      </c>
      <c r="H19" s="7" t="s">
        <v>78</v>
      </c>
      <c r="I19" s="7" t="s">
        <v>85</v>
      </c>
      <c r="J19" s="7" t="s">
        <v>83</v>
      </c>
      <c r="K19" s="7">
        <v>-56.9</v>
      </c>
      <c r="L19" s="7"/>
      <c r="M19" s="7"/>
      <c r="N19" s="7">
        <v>12</v>
      </c>
      <c r="O19" s="7">
        <v>13</v>
      </c>
      <c r="P19" s="7">
        <v>-144.52180000000001</v>
      </c>
      <c r="Q19" s="7">
        <v>98.462100000000007</v>
      </c>
      <c r="R19" s="7">
        <v>13.614100000000001</v>
      </c>
      <c r="S19" s="7">
        <v>1</v>
      </c>
      <c r="T19" s="7">
        <v>100</v>
      </c>
      <c r="U19" s="7"/>
      <c r="V19" s="7"/>
      <c r="W19" s="7"/>
      <c r="X19" s="7"/>
      <c r="Y19" s="7"/>
      <c r="Z19" s="7"/>
      <c r="AA19" s="7"/>
      <c r="AB19" s="7"/>
      <c r="AC19" s="7">
        <v>1</v>
      </c>
      <c r="AD19" s="125"/>
    </row>
    <row r="20" spans="1:30" s="174" customFormat="1" x14ac:dyDescent="0.2">
      <c r="A20" s="178">
        <v>348</v>
      </c>
      <c r="B20" s="166"/>
      <c r="C20" s="166" t="s">
        <v>83</v>
      </c>
      <c r="D20" s="166" t="s">
        <v>88</v>
      </c>
      <c r="E20" s="166"/>
      <c r="F20" s="166">
        <v>14</v>
      </c>
      <c r="G20" s="166">
        <v>1</v>
      </c>
      <c r="H20" s="166" t="s">
        <v>78</v>
      </c>
      <c r="I20" s="166" t="s">
        <v>86</v>
      </c>
      <c r="J20" s="166" t="s">
        <v>83</v>
      </c>
      <c r="K20" s="166">
        <v>-60.4</v>
      </c>
      <c r="L20" s="166"/>
      <c r="M20" s="166"/>
      <c r="N20" s="166">
        <v>21</v>
      </c>
      <c r="O20" s="166">
        <v>22</v>
      </c>
      <c r="P20" s="166">
        <v>-48.320700000000002</v>
      </c>
      <c r="Q20" s="166">
        <v>467.45690000000002</v>
      </c>
      <c r="R20" s="166">
        <v>41.142600000000002</v>
      </c>
      <c r="S20" s="166">
        <v>1</v>
      </c>
      <c r="T20" s="166">
        <v>0</v>
      </c>
      <c r="U20" s="166">
        <v>231</v>
      </c>
      <c r="V20" s="166"/>
      <c r="W20" s="166"/>
      <c r="X20" s="166"/>
      <c r="Y20" s="7">
        <f t="shared" si="0"/>
        <v>0.77</v>
      </c>
      <c r="Z20" s="166"/>
      <c r="AA20" s="166"/>
      <c r="AB20" s="166"/>
      <c r="AC20" s="166">
        <v>1</v>
      </c>
      <c r="AD20" s="199"/>
    </row>
    <row r="21" spans="1:30" s="29" customFormat="1" ht="17" thickBot="1" x14ac:dyDescent="0.25">
      <c r="A21" s="13">
        <v>350</v>
      </c>
      <c r="B21" s="14"/>
      <c r="C21" s="14" t="s">
        <v>83</v>
      </c>
      <c r="D21" s="14" t="s">
        <v>88</v>
      </c>
      <c r="E21" s="14"/>
      <c r="F21" s="14">
        <v>14</v>
      </c>
      <c r="G21" s="14">
        <v>3</v>
      </c>
      <c r="H21" s="14" t="s">
        <v>78</v>
      </c>
      <c r="I21" s="14" t="s">
        <v>86</v>
      </c>
      <c r="J21" s="14" t="s">
        <v>83</v>
      </c>
      <c r="K21" s="14">
        <v>-53.5</v>
      </c>
      <c r="L21" s="14"/>
      <c r="M21" s="14"/>
      <c r="N21" s="14">
        <v>25</v>
      </c>
      <c r="O21" s="14">
        <v>27</v>
      </c>
      <c r="P21" s="14">
        <v>-89.055199999999999</v>
      </c>
      <c r="Q21" s="14">
        <v>374.26679999999999</v>
      </c>
      <c r="R21" s="14">
        <v>38.064799999999998</v>
      </c>
      <c r="S21" s="14">
        <v>1</v>
      </c>
      <c r="T21" s="14">
        <v>0</v>
      </c>
      <c r="U21" s="14">
        <v>175</v>
      </c>
      <c r="V21" s="14"/>
      <c r="W21" s="14"/>
      <c r="X21" s="14"/>
      <c r="Y21" s="7">
        <f t="shared" si="0"/>
        <v>0.58333333333333337</v>
      </c>
      <c r="Z21" s="14"/>
      <c r="AA21" s="14"/>
      <c r="AB21" s="14"/>
      <c r="AC21" s="14">
        <v>1</v>
      </c>
      <c r="AD21" s="127"/>
    </row>
    <row r="22" spans="1:30" s="137" customFormat="1" x14ac:dyDescent="0.2">
      <c r="A22" s="198" t="s">
        <v>0</v>
      </c>
      <c r="B22" s="185"/>
      <c r="C22" s="185"/>
      <c r="D22" s="185"/>
      <c r="E22" s="185"/>
      <c r="F22" s="185"/>
      <c r="G22" s="186"/>
      <c r="H22" s="186"/>
      <c r="I22" s="185"/>
      <c r="J22" s="137" t="s">
        <v>193</v>
      </c>
      <c r="K22" s="145">
        <f>AVERAGE(K2:K6)</f>
        <v>-55.92</v>
      </c>
      <c r="O22" s="137" t="s">
        <v>193</v>
      </c>
      <c r="P22" s="137">
        <f t="shared" ref="P22:R22" si="1">AVERAGE(P2:P6)</f>
        <v>-61.595579999999998</v>
      </c>
      <c r="Q22" s="137">
        <f t="shared" si="1"/>
        <v>323.40182000000004</v>
      </c>
      <c r="R22" s="137">
        <f t="shared" si="1"/>
        <v>43.954640000000005</v>
      </c>
      <c r="T22" s="145">
        <f>MEDIAN(T2:T6)</f>
        <v>75</v>
      </c>
      <c r="U22" s="145">
        <f t="shared" ref="U22" si="2">AVERAGE(U2:U6)</f>
        <v>127.75</v>
      </c>
      <c r="V22" s="137" t="e">
        <f>AVERAGE(V5:V11)</f>
        <v>#DIV/0!</v>
      </c>
      <c r="W22" s="186"/>
      <c r="X22" s="186"/>
      <c r="Y22" s="186">
        <f t="shared" ref="Y22:Y25" si="3">U22/300</f>
        <v>0.42583333333333334</v>
      </c>
      <c r="Z22" s="186"/>
      <c r="AA22" s="186"/>
      <c r="AB22" s="186"/>
      <c r="AC22" s="186"/>
      <c r="AD22" s="196"/>
    </row>
    <row r="23" spans="1:30" s="137" customFormat="1" x14ac:dyDescent="0.2">
      <c r="A23" s="198"/>
      <c r="B23" s="185"/>
      <c r="C23" s="185"/>
      <c r="D23" s="185"/>
      <c r="E23" s="185"/>
      <c r="F23" s="185"/>
      <c r="G23" s="186"/>
      <c r="H23" s="186"/>
      <c r="I23" s="185"/>
      <c r="J23" s="137" t="s">
        <v>194</v>
      </c>
      <c r="K23" s="145">
        <f>AVERAGE(K16:K19)</f>
        <v>-58.625</v>
      </c>
      <c r="O23" s="137" t="s">
        <v>194</v>
      </c>
      <c r="P23" s="137">
        <f>AVERAGE(P16:P19)</f>
        <v>-81.566550000000007</v>
      </c>
      <c r="Q23" s="137">
        <f>AVERAGE(Q16:Q19)</f>
        <v>215.07274999999998</v>
      </c>
      <c r="R23" s="137">
        <f>AVERAGE(R16:R19)</f>
        <v>16.2729</v>
      </c>
      <c r="T23" s="145">
        <f>MEDIAN(T16:T19)</f>
        <v>100</v>
      </c>
      <c r="U23" s="145">
        <f>AVERAGE(U16:U19)</f>
        <v>124.33333333333333</v>
      </c>
      <c r="V23" s="137" t="e">
        <f>AVERAGE(V21:V21)</f>
        <v>#DIV/0!</v>
      </c>
      <c r="W23" s="186"/>
      <c r="X23" s="186"/>
      <c r="Y23" s="186">
        <f t="shared" si="3"/>
        <v>0.41444444444444445</v>
      </c>
      <c r="Z23" s="186"/>
      <c r="AA23" s="186"/>
      <c r="AB23" s="186"/>
      <c r="AC23" s="186"/>
      <c r="AD23" s="196"/>
    </row>
    <row r="24" spans="1:30" s="137" customFormat="1" x14ac:dyDescent="0.2">
      <c r="A24" s="198"/>
      <c r="B24" s="185"/>
      <c r="C24" s="185"/>
      <c r="D24" s="185"/>
      <c r="E24" s="185"/>
      <c r="F24" s="185"/>
      <c r="G24" s="186"/>
      <c r="H24" s="186"/>
      <c r="I24" s="185"/>
      <c r="J24" s="137" t="s">
        <v>195</v>
      </c>
      <c r="K24" s="145">
        <f>AVERAGE(K11:K13)</f>
        <v>-60.433333333333337</v>
      </c>
      <c r="O24" s="137" t="s">
        <v>195</v>
      </c>
      <c r="P24" s="137">
        <f>AVERAGE(P11:P13)</f>
        <v>-89.375600000000006</v>
      </c>
      <c r="Q24" s="137">
        <f>AVERAGE(Q11:Q13)</f>
        <v>464.11626666666666</v>
      </c>
      <c r="R24" s="137">
        <f>AVERAGE(R11:R13)</f>
        <v>42.597833333333334</v>
      </c>
      <c r="T24" s="145">
        <f>MEDIAN(T11:T13)</f>
        <v>100</v>
      </c>
      <c r="U24" s="145">
        <f>AVERAGE(U11:U13)</f>
        <v>171</v>
      </c>
      <c r="V24" s="137" t="e">
        <f>AVERAGE(V12:V16)</f>
        <v>#DIV/0!</v>
      </c>
      <c r="W24" s="186"/>
      <c r="X24" s="186"/>
      <c r="Y24" s="186">
        <f t="shared" si="3"/>
        <v>0.56999999999999995</v>
      </c>
      <c r="Z24" s="186"/>
      <c r="AA24" s="186"/>
      <c r="AB24" s="186"/>
      <c r="AC24" s="186"/>
      <c r="AD24" s="196"/>
    </row>
    <row r="25" spans="1:30" s="136" customFormat="1" ht="17" thickBot="1" x14ac:dyDescent="0.25">
      <c r="A25" s="192"/>
      <c r="B25" s="193"/>
      <c r="C25" s="193"/>
      <c r="D25" s="193"/>
      <c r="E25" s="193"/>
      <c r="F25" s="193"/>
      <c r="G25" s="194"/>
      <c r="H25" s="194"/>
      <c r="I25" s="193"/>
      <c r="J25" s="136" t="s">
        <v>75</v>
      </c>
      <c r="K25" s="144">
        <f>AVERAGE(K14:K15)</f>
        <v>-56.7</v>
      </c>
      <c r="O25" s="136" t="s">
        <v>75</v>
      </c>
      <c r="P25" s="136">
        <f t="shared" ref="P25:R25" si="4">AVERAGE(P14:P15)</f>
        <v>-41.768149999999999</v>
      </c>
      <c r="Q25" s="136">
        <f t="shared" si="4"/>
        <v>391.56540000000001</v>
      </c>
      <c r="R25" s="136">
        <f t="shared" si="4"/>
        <v>48.897000000000006</v>
      </c>
      <c r="T25" s="144" t="e">
        <f>MEDIAN(T14:T15)</f>
        <v>#NUM!</v>
      </c>
      <c r="U25" s="144" t="e">
        <f t="shared" ref="U25" si="5">AVERAGE(U14:U15)</f>
        <v>#DIV/0!</v>
      </c>
      <c r="V25" s="136" t="e">
        <f t="shared" ref="V25" si="6">AVERAGE(V3:V4)</f>
        <v>#DIV/0!</v>
      </c>
      <c r="W25" s="194"/>
      <c r="X25" s="194"/>
      <c r="Y25" s="194" t="e">
        <f t="shared" si="3"/>
        <v>#DIV/0!</v>
      </c>
      <c r="Z25" s="194"/>
      <c r="AA25" s="194"/>
      <c r="AB25" s="194"/>
      <c r="AC25" s="194"/>
      <c r="AD25" s="195"/>
    </row>
    <row r="26" spans="1:30" ht="17" thickBot="1" x14ac:dyDescent="0.25"/>
    <row r="27" spans="1:30" s="215" customFormat="1" x14ac:dyDescent="0.2">
      <c r="A27" s="212" t="s">
        <v>0</v>
      </c>
      <c r="B27" s="213"/>
      <c r="C27" s="213"/>
      <c r="D27" s="213"/>
      <c r="E27" s="213"/>
      <c r="F27" s="213"/>
      <c r="G27" s="214"/>
      <c r="H27" s="214"/>
      <c r="I27" s="213"/>
      <c r="J27" s="215" t="s">
        <v>197</v>
      </c>
      <c r="K27" s="232">
        <f>AVERAGE(K7:K10)</f>
        <v>-47.524999999999999</v>
      </c>
      <c r="O27" s="215" t="s">
        <v>193</v>
      </c>
      <c r="P27" s="215">
        <f t="shared" ref="P27:R27" si="7">AVERAGE(P7:P10)</f>
        <v>-91.892099999999999</v>
      </c>
      <c r="Q27" s="215">
        <f t="shared" si="7"/>
        <v>376.06835000000001</v>
      </c>
      <c r="R27" s="215">
        <f t="shared" si="7"/>
        <v>48.891874999999999</v>
      </c>
      <c r="T27" s="232">
        <f>MEDIAN(T7:T10)</f>
        <v>37.5</v>
      </c>
      <c r="U27" s="232">
        <f>AVERAGE(U7:U10)</f>
        <v>391.5</v>
      </c>
      <c r="V27" s="215" t="e">
        <f>AVERAGE(V9:V15)</f>
        <v>#DIV/0!</v>
      </c>
      <c r="W27" s="214"/>
      <c r="X27" s="214"/>
      <c r="Y27" s="214">
        <f t="shared" ref="Y27:Y30" si="8">U27/300</f>
        <v>1.3049999999999999</v>
      </c>
      <c r="Z27" s="214"/>
      <c r="AA27" s="214"/>
      <c r="AB27" s="214"/>
      <c r="AC27" s="214"/>
      <c r="AD27" s="216"/>
    </row>
    <row r="28" spans="1:30" s="220" customFormat="1" x14ac:dyDescent="0.2">
      <c r="A28" s="217"/>
      <c r="B28" s="218"/>
      <c r="C28" s="218"/>
      <c r="D28" s="218"/>
      <c r="E28" s="218"/>
      <c r="F28" s="218"/>
      <c r="G28" s="219"/>
      <c r="H28" s="219"/>
      <c r="I28" s="218"/>
      <c r="J28" s="220" t="s">
        <v>199</v>
      </c>
      <c r="K28" s="233">
        <f>AVERAGE(K20:K21)</f>
        <v>-56.95</v>
      </c>
      <c r="O28" s="220" t="s">
        <v>194</v>
      </c>
      <c r="P28" s="220">
        <f>AVERAGE(P20:P21)</f>
        <v>-68.687950000000001</v>
      </c>
      <c r="Q28" s="220">
        <f>AVERAGE(Q20:Q21)</f>
        <v>420.86185</v>
      </c>
      <c r="R28" s="220">
        <f>AVERAGE(R20:R21)</f>
        <v>39.603700000000003</v>
      </c>
      <c r="T28" s="233">
        <f>MEDIAN(T20:T21)</f>
        <v>0</v>
      </c>
      <c r="U28" s="233">
        <f>AVERAGE(U20:U21)</f>
        <v>203</v>
      </c>
      <c r="V28" s="220" t="e">
        <f>AVERAGE(V23:V25)</f>
        <v>#DIV/0!</v>
      </c>
      <c r="W28" s="219"/>
      <c r="X28" s="219"/>
      <c r="Y28" s="219">
        <f t="shared" si="8"/>
        <v>0.67666666666666664</v>
      </c>
      <c r="Z28" s="219"/>
      <c r="AA28" s="219"/>
      <c r="AB28" s="219"/>
      <c r="AC28" s="219"/>
      <c r="AD28" s="221"/>
    </row>
    <row r="29" spans="1:30" s="220" customFormat="1" x14ac:dyDescent="0.2">
      <c r="A29" s="217"/>
      <c r="B29" s="218"/>
      <c r="C29" s="218"/>
      <c r="D29" s="218"/>
      <c r="E29" s="218"/>
      <c r="F29" s="218"/>
      <c r="G29" s="219"/>
      <c r="H29" s="219"/>
      <c r="I29" s="218"/>
      <c r="J29" s="220" t="s">
        <v>198</v>
      </c>
      <c r="K29" s="233"/>
      <c r="O29" s="220" t="s">
        <v>195</v>
      </c>
      <c r="T29" s="233"/>
      <c r="U29" s="233"/>
      <c r="V29" s="220" t="e">
        <f>AVERAGE(V16:V20)</f>
        <v>#DIV/0!</v>
      </c>
      <c r="W29" s="219"/>
      <c r="X29" s="219"/>
      <c r="Y29" s="219">
        <f t="shared" si="8"/>
        <v>0</v>
      </c>
      <c r="Z29" s="219"/>
      <c r="AA29" s="219"/>
      <c r="AB29" s="219"/>
      <c r="AC29" s="219"/>
      <c r="AD29" s="221"/>
    </row>
    <row r="30" spans="1:30" s="225" customFormat="1" ht="17" thickBot="1" x14ac:dyDescent="0.25">
      <c r="A30" s="222"/>
      <c r="B30" s="223"/>
      <c r="C30" s="223"/>
      <c r="D30" s="223"/>
      <c r="E30" s="223"/>
      <c r="F30" s="223"/>
      <c r="G30" s="224"/>
      <c r="H30" s="224"/>
      <c r="I30" s="223"/>
      <c r="J30" s="225" t="s">
        <v>200</v>
      </c>
      <c r="K30" s="234"/>
      <c r="O30" s="225" t="s">
        <v>75</v>
      </c>
      <c r="T30" s="234"/>
      <c r="U30" s="234"/>
      <c r="V30" s="225" t="e">
        <f>AVERAGE(V7:V8)</f>
        <v>#DIV/0!</v>
      </c>
      <c r="W30" s="224"/>
      <c r="X30" s="224"/>
      <c r="Y30" s="224">
        <f t="shared" si="8"/>
        <v>0</v>
      </c>
      <c r="Z30" s="224"/>
      <c r="AA30" s="224"/>
      <c r="AB30" s="224"/>
      <c r="AC30" s="224"/>
      <c r="AD30" s="226"/>
    </row>
    <row r="31" spans="1:30" s="26" customFormat="1" ht="20" customHeight="1" x14ac:dyDescent="0.2">
      <c r="A31" s="47">
        <v>355</v>
      </c>
      <c r="B31" s="2"/>
      <c r="C31" s="2" t="s">
        <v>83</v>
      </c>
      <c r="D31" s="2" t="s">
        <v>91</v>
      </c>
      <c r="E31" s="2"/>
      <c r="F31" s="2">
        <v>13</v>
      </c>
      <c r="G31" s="2">
        <v>1</v>
      </c>
      <c r="H31" s="2" t="s">
        <v>92</v>
      </c>
      <c r="I31" s="2" t="s">
        <v>85</v>
      </c>
      <c r="J31" s="2" t="s">
        <v>83</v>
      </c>
      <c r="K31" s="2">
        <v>-53.4</v>
      </c>
      <c r="L31" s="2"/>
      <c r="M31" s="2"/>
      <c r="N31" s="2">
        <v>7</v>
      </c>
      <c r="O31" s="2">
        <v>8</v>
      </c>
      <c r="P31" s="2">
        <v>-40.520899999999997</v>
      </c>
      <c r="Q31" s="2">
        <v>619.98170000000005</v>
      </c>
      <c r="R31" s="2">
        <v>16.1159</v>
      </c>
      <c r="S31" s="2">
        <v>1</v>
      </c>
      <c r="T31" s="5">
        <v>50</v>
      </c>
      <c r="U31" s="6">
        <v>117</v>
      </c>
      <c r="V31" s="5"/>
      <c r="W31" s="5"/>
      <c r="X31" s="2"/>
      <c r="Y31" s="2"/>
      <c r="Z31" s="2"/>
      <c r="AA31" s="2"/>
      <c r="AB31" s="2"/>
      <c r="AC31" s="2">
        <v>1</v>
      </c>
      <c r="AD31" s="132"/>
    </row>
    <row r="32" spans="1:30" s="27" customFormat="1" ht="20" customHeight="1" x14ac:dyDescent="0.2">
      <c r="A32" s="48">
        <v>356</v>
      </c>
      <c r="B32" s="7"/>
      <c r="C32" s="7" t="s">
        <v>83</v>
      </c>
      <c r="D32" s="7" t="s">
        <v>91</v>
      </c>
      <c r="E32" s="7"/>
      <c r="F32" s="7">
        <v>13</v>
      </c>
      <c r="G32" s="7">
        <v>2</v>
      </c>
      <c r="H32" s="7" t="s">
        <v>92</v>
      </c>
      <c r="I32" s="7" t="s">
        <v>85</v>
      </c>
      <c r="J32" s="7" t="s">
        <v>83</v>
      </c>
      <c r="K32" s="7">
        <v>-57.4</v>
      </c>
      <c r="L32" s="7"/>
      <c r="M32" s="7"/>
      <c r="N32" s="7">
        <v>9</v>
      </c>
      <c r="O32" s="7">
        <v>10</v>
      </c>
      <c r="P32" s="7">
        <v>-62.497300000000003</v>
      </c>
      <c r="Q32" s="7">
        <v>437.66230000000002</v>
      </c>
      <c r="R32" s="7">
        <v>37.851199999999999</v>
      </c>
      <c r="S32" s="7">
        <v>1</v>
      </c>
      <c r="T32" s="10">
        <v>50</v>
      </c>
      <c r="U32" s="12">
        <v>112</v>
      </c>
      <c r="V32" s="10"/>
      <c r="W32" s="10"/>
      <c r="X32" s="7"/>
      <c r="Y32" s="7"/>
      <c r="Z32" s="7"/>
      <c r="AA32" s="7"/>
      <c r="AB32" s="7"/>
      <c r="AC32" s="7">
        <v>1</v>
      </c>
      <c r="AD32" s="125"/>
    </row>
    <row r="33" spans="1:30" s="27" customFormat="1" ht="20" customHeight="1" x14ac:dyDescent="0.2">
      <c r="A33" s="48">
        <v>357</v>
      </c>
      <c r="B33" s="7"/>
      <c r="C33" s="7" t="s">
        <v>83</v>
      </c>
      <c r="D33" s="7" t="s">
        <v>91</v>
      </c>
      <c r="E33" s="7"/>
      <c r="F33" s="7">
        <v>13</v>
      </c>
      <c r="G33" s="7">
        <v>3</v>
      </c>
      <c r="H33" s="7" t="s">
        <v>92</v>
      </c>
      <c r="I33" s="7" t="s">
        <v>85</v>
      </c>
      <c r="J33" s="7" t="s">
        <v>83</v>
      </c>
      <c r="K33" s="7">
        <v>-51</v>
      </c>
      <c r="L33" s="7"/>
      <c r="M33" s="7"/>
      <c r="N33" s="7">
        <v>11</v>
      </c>
      <c r="O33" s="7">
        <v>13</v>
      </c>
      <c r="P33" s="7">
        <v>-70.620400000000004</v>
      </c>
      <c r="Q33" s="7">
        <v>430.95190000000002</v>
      </c>
      <c r="R33" s="7">
        <v>12.3659</v>
      </c>
      <c r="S33" s="7">
        <v>1</v>
      </c>
      <c r="T33" s="138" t="s">
        <v>12</v>
      </c>
      <c r="U33" s="12" t="s">
        <v>7</v>
      </c>
      <c r="V33" s="10"/>
      <c r="W33" s="10"/>
      <c r="X33" s="7"/>
      <c r="Y33" s="7"/>
      <c r="Z33" s="7"/>
      <c r="AA33" s="7"/>
      <c r="AB33" s="7"/>
      <c r="AC33" s="7">
        <v>1</v>
      </c>
      <c r="AD33" s="125" t="s">
        <v>201</v>
      </c>
    </row>
    <row r="34" spans="1:30" s="27" customFormat="1" ht="20" customHeight="1" x14ac:dyDescent="0.2">
      <c r="A34" s="48">
        <v>359</v>
      </c>
      <c r="B34" s="7"/>
      <c r="C34" s="7" t="s">
        <v>83</v>
      </c>
      <c r="D34" s="7" t="s">
        <v>91</v>
      </c>
      <c r="E34" s="7"/>
      <c r="F34" s="7">
        <v>13</v>
      </c>
      <c r="G34" s="7">
        <v>5</v>
      </c>
      <c r="H34" s="7" t="s">
        <v>92</v>
      </c>
      <c r="I34" s="7" t="s">
        <v>85</v>
      </c>
      <c r="J34" s="7" t="s">
        <v>83</v>
      </c>
      <c r="K34" s="7">
        <v>-63</v>
      </c>
      <c r="L34" s="7"/>
      <c r="M34" s="7"/>
      <c r="N34" s="7">
        <v>14</v>
      </c>
      <c r="O34" s="7">
        <v>15</v>
      </c>
      <c r="P34" s="7">
        <v>-33.728000000000002</v>
      </c>
      <c r="Q34" s="7">
        <v>358.98379999999997</v>
      </c>
      <c r="R34" s="7">
        <v>31.4085</v>
      </c>
      <c r="S34" s="7">
        <v>1</v>
      </c>
      <c r="T34" s="10">
        <v>150</v>
      </c>
      <c r="U34" s="12">
        <v>82</v>
      </c>
      <c r="V34" s="10"/>
      <c r="W34" s="10"/>
      <c r="X34" s="7"/>
      <c r="Y34" s="7"/>
      <c r="Z34" s="7"/>
      <c r="AA34" s="7"/>
      <c r="AB34" s="7"/>
      <c r="AC34" s="7">
        <v>1</v>
      </c>
      <c r="AD34" s="125"/>
    </row>
    <row r="35" spans="1:30" s="27" customFormat="1" ht="20" customHeight="1" x14ac:dyDescent="0.2">
      <c r="A35" s="48">
        <v>351</v>
      </c>
      <c r="B35" s="7"/>
      <c r="C35" s="7" t="s">
        <v>83</v>
      </c>
      <c r="D35" s="7" t="s">
        <v>91</v>
      </c>
      <c r="E35" s="7"/>
      <c r="F35" s="7">
        <v>13</v>
      </c>
      <c r="G35" s="7">
        <v>1</v>
      </c>
      <c r="H35" s="7" t="s">
        <v>92</v>
      </c>
      <c r="I35" s="7" t="s">
        <v>86</v>
      </c>
      <c r="J35" s="7" t="s">
        <v>83</v>
      </c>
      <c r="K35" s="7">
        <v>-55.4</v>
      </c>
      <c r="L35" s="7"/>
      <c r="M35" s="7"/>
      <c r="N35" s="7">
        <v>1</v>
      </c>
      <c r="O35" s="7">
        <v>2</v>
      </c>
      <c r="P35" s="7">
        <v>-43.143599999999999</v>
      </c>
      <c r="Q35" s="7">
        <v>239.76570000000001</v>
      </c>
      <c r="R35" s="7">
        <v>15.9887</v>
      </c>
      <c r="S35" s="7">
        <v>1</v>
      </c>
      <c r="T35" s="10">
        <v>0</v>
      </c>
      <c r="U35" s="12">
        <v>335</v>
      </c>
      <c r="V35" s="10"/>
      <c r="W35" s="10"/>
      <c r="X35" s="7"/>
      <c r="Y35" s="7"/>
      <c r="Z35" s="7"/>
      <c r="AA35" s="7"/>
      <c r="AB35" s="7"/>
      <c r="AC35" s="7">
        <v>1</v>
      </c>
      <c r="AD35" s="125"/>
    </row>
    <row r="36" spans="1:30" s="27" customFormat="1" ht="20" customHeight="1" x14ac:dyDescent="0.2">
      <c r="A36" s="48">
        <v>352</v>
      </c>
      <c r="B36" s="7"/>
      <c r="C36" s="7" t="s">
        <v>83</v>
      </c>
      <c r="D36" s="7" t="s">
        <v>91</v>
      </c>
      <c r="E36" s="7"/>
      <c r="F36" s="7">
        <v>13</v>
      </c>
      <c r="G36" s="7">
        <v>2</v>
      </c>
      <c r="H36" s="7" t="s">
        <v>92</v>
      </c>
      <c r="I36" s="7" t="s">
        <v>86</v>
      </c>
      <c r="J36" s="7" t="s">
        <v>83</v>
      </c>
      <c r="K36" s="7">
        <v>-58.9</v>
      </c>
      <c r="L36" s="7"/>
      <c r="M36" s="7"/>
      <c r="N36" s="7">
        <v>3</v>
      </c>
      <c r="O36" s="7">
        <v>4</v>
      </c>
      <c r="P36" s="7">
        <v>-60.380899999999997</v>
      </c>
      <c r="Q36" s="7">
        <v>201.12299999999999</v>
      </c>
      <c r="R36" s="7">
        <v>61.8247</v>
      </c>
      <c r="S36" s="7">
        <v>1</v>
      </c>
      <c r="T36" s="10">
        <v>75</v>
      </c>
      <c r="U36" s="12">
        <v>13</v>
      </c>
      <c r="V36" s="10"/>
      <c r="W36" s="10"/>
      <c r="X36" s="7"/>
      <c r="Y36" s="7"/>
      <c r="Z36" s="7"/>
      <c r="AA36" s="7"/>
      <c r="AB36" s="7"/>
      <c r="AC36" s="7">
        <v>2</v>
      </c>
      <c r="AD36" s="125"/>
    </row>
    <row r="37" spans="1:30" s="27" customFormat="1" ht="20" customHeight="1" x14ac:dyDescent="0.2">
      <c r="A37" s="48">
        <v>353</v>
      </c>
      <c r="B37" s="7"/>
      <c r="C37" s="7" t="s">
        <v>83</v>
      </c>
      <c r="D37" s="7" t="s">
        <v>91</v>
      </c>
      <c r="E37" s="7"/>
      <c r="F37" s="7">
        <v>13</v>
      </c>
      <c r="G37" s="7">
        <v>3</v>
      </c>
      <c r="H37" s="7" t="s">
        <v>92</v>
      </c>
      <c r="I37" s="7" t="s">
        <v>86</v>
      </c>
      <c r="J37" s="7" t="s">
        <v>83</v>
      </c>
      <c r="K37" s="7">
        <v>-47.5</v>
      </c>
      <c r="L37" s="7"/>
      <c r="M37" s="7"/>
      <c r="N37" s="7">
        <v>5</v>
      </c>
      <c r="O37" s="7">
        <v>6</v>
      </c>
      <c r="P37" s="7">
        <v>-42.784599999999998</v>
      </c>
      <c r="Q37" s="7">
        <v>533.22979999999995</v>
      </c>
      <c r="R37" s="7">
        <v>20.4635</v>
      </c>
      <c r="S37" s="7">
        <v>1</v>
      </c>
      <c r="T37" s="138" t="s">
        <v>12</v>
      </c>
      <c r="U37" s="12">
        <v>169</v>
      </c>
      <c r="V37" s="10"/>
      <c r="W37" s="10"/>
      <c r="X37" s="7"/>
      <c r="Y37" s="7"/>
      <c r="Z37" s="7"/>
      <c r="AA37" s="7"/>
      <c r="AB37" s="7"/>
      <c r="AC37" s="7">
        <v>2</v>
      </c>
      <c r="AD37" s="125" t="s">
        <v>201</v>
      </c>
    </row>
    <row r="38" spans="1:30" s="161" customFormat="1" ht="20" customHeight="1" x14ac:dyDescent="0.2">
      <c r="A38" s="230">
        <v>354</v>
      </c>
      <c r="B38" s="151"/>
      <c r="C38" s="151" t="s">
        <v>83</v>
      </c>
      <c r="D38" s="151" t="s">
        <v>91</v>
      </c>
      <c r="E38" s="151"/>
      <c r="F38" s="151">
        <v>13</v>
      </c>
      <c r="G38" s="151">
        <v>4</v>
      </c>
      <c r="H38" s="151" t="s">
        <v>92</v>
      </c>
      <c r="I38" s="151" t="s">
        <v>86</v>
      </c>
      <c r="J38" s="151" t="s">
        <v>83</v>
      </c>
      <c r="K38" s="151">
        <v>-38.700000000000003</v>
      </c>
      <c r="L38" s="151"/>
      <c r="M38" s="151"/>
      <c r="N38" s="151"/>
      <c r="O38" s="151"/>
      <c r="P38" s="151"/>
      <c r="Q38" s="151"/>
      <c r="R38" s="151"/>
      <c r="S38" s="151">
        <v>0</v>
      </c>
      <c r="T38" s="155"/>
      <c r="U38" s="156">
        <v>45</v>
      </c>
      <c r="V38" s="155"/>
      <c r="W38" s="155"/>
      <c r="X38" s="151"/>
      <c r="Y38" s="151"/>
      <c r="Z38" s="151"/>
      <c r="AA38" s="151"/>
      <c r="AB38" s="151"/>
      <c r="AC38" s="151">
        <v>2</v>
      </c>
      <c r="AD38" s="197"/>
    </row>
    <row r="39" spans="1:30" s="174" customFormat="1" ht="20" customHeight="1" x14ac:dyDescent="0.2">
      <c r="A39" s="231">
        <v>373</v>
      </c>
      <c r="B39" s="166"/>
      <c r="C39" s="166" t="s">
        <v>83</v>
      </c>
      <c r="D39" s="166" t="s">
        <v>96</v>
      </c>
      <c r="E39" s="166"/>
      <c r="F39" s="166">
        <v>15</v>
      </c>
      <c r="G39" s="166">
        <v>1</v>
      </c>
      <c r="H39" s="166" t="s">
        <v>95</v>
      </c>
      <c r="I39" s="166" t="s">
        <v>85</v>
      </c>
      <c r="J39" s="166" t="s">
        <v>83</v>
      </c>
      <c r="K39" s="166">
        <v>-56.4</v>
      </c>
      <c r="L39" s="166"/>
      <c r="M39" s="166"/>
      <c r="N39" s="166">
        <v>10</v>
      </c>
      <c r="O39" s="166">
        <v>11</v>
      </c>
      <c r="P39" s="166">
        <v>-13.2469</v>
      </c>
      <c r="Q39" s="166">
        <v>392.88690000000003</v>
      </c>
      <c r="R39" s="166">
        <v>16.447600000000001</v>
      </c>
      <c r="S39" s="166">
        <v>1</v>
      </c>
      <c r="T39" s="169">
        <v>125</v>
      </c>
      <c r="U39" s="170">
        <v>32</v>
      </c>
      <c r="V39" s="169"/>
      <c r="W39" s="169"/>
      <c r="X39" s="166"/>
      <c r="Y39" s="166">
        <f>U39/300</f>
        <v>0.10666666666666667</v>
      </c>
      <c r="Z39" s="166"/>
      <c r="AA39" s="166"/>
      <c r="AB39" s="166"/>
      <c r="AC39" s="166">
        <v>1</v>
      </c>
      <c r="AD39" s="199"/>
    </row>
    <row r="40" spans="1:30" s="27" customFormat="1" ht="20" customHeight="1" x14ac:dyDescent="0.2">
      <c r="A40" s="48">
        <v>374</v>
      </c>
      <c r="B40" s="7"/>
      <c r="C40" s="7" t="s">
        <v>83</v>
      </c>
      <c r="D40" s="7" t="s">
        <v>96</v>
      </c>
      <c r="E40" s="7"/>
      <c r="F40" s="7">
        <v>15</v>
      </c>
      <c r="G40" s="7">
        <v>2</v>
      </c>
      <c r="H40" s="7" t="s">
        <v>95</v>
      </c>
      <c r="I40" s="7" t="s">
        <v>85</v>
      </c>
      <c r="J40" s="7" t="s">
        <v>83</v>
      </c>
      <c r="K40" s="7">
        <v>-42.7</v>
      </c>
      <c r="L40" s="7"/>
      <c r="M40" s="7"/>
      <c r="N40" s="7">
        <v>12</v>
      </c>
      <c r="O40" s="7">
        <v>14</v>
      </c>
      <c r="P40" s="7">
        <v>-44.250799999999998</v>
      </c>
      <c r="Q40" s="7">
        <v>425.65280000000001</v>
      </c>
      <c r="R40" s="7">
        <v>105.5789</v>
      </c>
      <c r="S40" s="7">
        <v>1</v>
      </c>
      <c r="T40" s="10">
        <v>50</v>
      </c>
      <c r="U40" s="12">
        <v>0</v>
      </c>
      <c r="V40" s="10"/>
      <c r="W40" s="10"/>
      <c r="X40" s="7"/>
      <c r="Y40" s="7">
        <f>U40/300</f>
        <v>0</v>
      </c>
      <c r="Z40" s="7"/>
      <c r="AA40" s="7"/>
      <c r="AB40" s="7"/>
      <c r="AC40" s="7">
        <v>1</v>
      </c>
      <c r="AD40" s="125"/>
    </row>
    <row r="41" spans="1:30" s="27" customFormat="1" ht="20" customHeight="1" x14ac:dyDescent="0.2">
      <c r="A41" s="48">
        <v>375</v>
      </c>
      <c r="B41" s="7"/>
      <c r="C41" s="7" t="s">
        <v>83</v>
      </c>
      <c r="D41" s="7" t="s">
        <v>96</v>
      </c>
      <c r="E41" s="7"/>
      <c r="F41" s="7">
        <v>15</v>
      </c>
      <c r="G41" s="7">
        <v>3</v>
      </c>
      <c r="H41" s="7" t="s">
        <v>95</v>
      </c>
      <c r="I41" s="7" t="s">
        <v>85</v>
      </c>
      <c r="J41" s="7" t="s">
        <v>83</v>
      </c>
      <c r="K41" s="7">
        <v>-47.1</v>
      </c>
      <c r="L41" s="7"/>
      <c r="M41" s="7"/>
      <c r="N41" s="7">
        <v>15</v>
      </c>
      <c r="O41" s="7">
        <v>16</v>
      </c>
      <c r="P41" s="7">
        <v>-16.5609</v>
      </c>
      <c r="Q41" s="7">
        <v>535.06939999999997</v>
      </c>
      <c r="R41" s="7">
        <v>15.6744</v>
      </c>
      <c r="S41" s="7">
        <v>1</v>
      </c>
      <c r="T41" s="10">
        <v>50</v>
      </c>
      <c r="U41" s="12">
        <v>1</v>
      </c>
      <c r="V41" s="10"/>
      <c r="W41" s="10"/>
      <c r="X41" s="7"/>
      <c r="Y41" s="7">
        <f t="shared" ref="Y41:Y46" si="9">U41/300</f>
        <v>3.3333333333333335E-3</v>
      </c>
      <c r="Z41" s="7"/>
      <c r="AA41" s="7"/>
      <c r="AB41" s="7"/>
      <c r="AC41" s="7">
        <v>1</v>
      </c>
      <c r="AD41" s="125"/>
    </row>
    <row r="42" spans="1:30" s="27" customFormat="1" ht="20" customHeight="1" x14ac:dyDescent="0.2">
      <c r="A42" s="48">
        <v>376</v>
      </c>
      <c r="B42" s="7"/>
      <c r="C42" s="7" t="s">
        <v>83</v>
      </c>
      <c r="D42" s="7" t="s">
        <v>96</v>
      </c>
      <c r="E42" s="7"/>
      <c r="F42" s="7">
        <v>15</v>
      </c>
      <c r="G42" s="7">
        <v>4</v>
      </c>
      <c r="H42" s="7" t="s">
        <v>95</v>
      </c>
      <c r="I42" s="7" t="s">
        <v>85</v>
      </c>
      <c r="J42" s="7" t="s">
        <v>83</v>
      </c>
      <c r="K42" s="7">
        <v>-51.1</v>
      </c>
      <c r="L42" s="7"/>
      <c r="M42" s="7"/>
      <c r="N42" s="7">
        <v>17</v>
      </c>
      <c r="O42" s="7">
        <v>18</v>
      </c>
      <c r="P42" s="7">
        <v>-62.0077</v>
      </c>
      <c r="Q42" s="7">
        <v>246.41759999999999</v>
      </c>
      <c r="R42" s="7">
        <v>17.443300000000001</v>
      </c>
      <c r="S42" s="7">
        <v>1</v>
      </c>
      <c r="T42" s="10">
        <v>75</v>
      </c>
      <c r="U42" s="12">
        <v>57</v>
      </c>
      <c r="V42" s="10"/>
      <c r="W42" s="10"/>
      <c r="X42" s="7"/>
      <c r="Y42" s="7">
        <f t="shared" si="9"/>
        <v>0.19</v>
      </c>
      <c r="Z42" s="7"/>
      <c r="AA42" s="7"/>
      <c r="AB42" s="7"/>
      <c r="AC42" s="7">
        <v>1</v>
      </c>
      <c r="AD42" s="125"/>
    </row>
    <row r="43" spans="1:30" s="27" customFormat="1" ht="20" customHeight="1" x14ac:dyDescent="0.2">
      <c r="A43" s="48">
        <v>377</v>
      </c>
      <c r="B43" s="7"/>
      <c r="C43" s="7" t="s">
        <v>83</v>
      </c>
      <c r="D43" s="7" t="s">
        <v>96</v>
      </c>
      <c r="E43" s="7"/>
      <c r="F43" s="7">
        <v>15</v>
      </c>
      <c r="G43" s="7">
        <v>5</v>
      </c>
      <c r="H43" s="7" t="s">
        <v>95</v>
      </c>
      <c r="I43" s="7" t="s">
        <v>85</v>
      </c>
      <c r="J43" s="7" t="s">
        <v>83</v>
      </c>
      <c r="K43" s="7">
        <v>-57.4</v>
      </c>
      <c r="L43" s="7"/>
      <c r="M43" s="7"/>
      <c r="N43" s="7">
        <v>19</v>
      </c>
      <c r="O43" s="7">
        <v>20</v>
      </c>
      <c r="P43" s="7">
        <v>-37.828200000000002</v>
      </c>
      <c r="Q43" s="7">
        <v>255.22730000000001</v>
      </c>
      <c r="R43" s="7">
        <v>31.5548</v>
      </c>
      <c r="S43" s="7">
        <v>1</v>
      </c>
      <c r="T43" s="10">
        <v>25</v>
      </c>
      <c r="U43" s="12">
        <v>60</v>
      </c>
      <c r="V43" s="10"/>
      <c r="W43" s="10"/>
      <c r="X43" s="7"/>
      <c r="Y43" s="7">
        <f t="shared" si="9"/>
        <v>0.2</v>
      </c>
      <c r="Z43" s="7"/>
      <c r="AA43" s="7"/>
      <c r="AB43" s="7"/>
      <c r="AC43" s="7">
        <v>1</v>
      </c>
      <c r="AD43" s="125"/>
    </row>
    <row r="44" spans="1:30" s="27" customFormat="1" ht="20" customHeight="1" x14ac:dyDescent="0.2">
      <c r="A44" s="48">
        <v>366</v>
      </c>
      <c r="B44" s="7"/>
      <c r="C44" s="7" t="s">
        <v>83</v>
      </c>
      <c r="D44" s="7" t="s">
        <v>94</v>
      </c>
      <c r="E44" s="7"/>
      <c r="F44" s="7">
        <v>14</v>
      </c>
      <c r="G44" s="7">
        <v>1</v>
      </c>
      <c r="H44" s="7" t="s">
        <v>95</v>
      </c>
      <c r="I44" s="7" t="s">
        <v>86</v>
      </c>
      <c r="J44" s="7" t="s">
        <v>83</v>
      </c>
      <c r="K44" s="7">
        <v>-55</v>
      </c>
      <c r="L44" s="7"/>
      <c r="M44" s="7"/>
      <c r="N44" s="7">
        <v>15</v>
      </c>
      <c r="O44" s="7">
        <v>16</v>
      </c>
      <c r="P44" s="7">
        <v>-59.812100000000001</v>
      </c>
      <c r="Q44" s="7">
        <v>331.82799999999997</v>
      </c>
      <c r="R44" s="7">
        <v>21.369900000000001</v>
      </c>
      <c r="S44" s="7">
        <v>1</v>
      </c>
      <c r="T44" s="10">
        <v>50</v>
      </c>
      <c r="U44" s="12">
        <v>270</v>
      </c>
      <c r="V44" s="10"/>
      <c r="W44" s="10"/>
      <c r="X44" s="7"/>
      <c r="Y44" s="7">
        <f t="shared" si="9"/>
        <v>0.9</v>
      </c>
      <c r="Z44" s="7"/>
      <c r="AA44" s="7"/>
      <c r="AB44" s="7"/>
      <c r="AC44" s="7">
        <v>1</v>
      </c>
      <c r="AD44" s="125"/>
    </row>
    <row r="45" spans="1:30" s="27" customFormat="1" ht="20" customHeight="1" x14ac:dyDescent="0.2">
      <c r="A45" s="48">
        <v>367</v>
      </c>
      <c r="B45" s="7"/>
      <c r="C45" s="7" t="s">
        <v>83</v>
      </c>
      <c r="D45" s="7" t="s">
        <v>94</v>
      </c>
      <c r="E45" s="7"/>
      <c r="F45" s="7">
        <v>14</v>
      </c>
      <c r="G45" s="7">
        <v>2</v>
      </c>
      <c r="H45" s="7" t="s">
        <v>95</v>
      </c>
      <c r="I45" s="7" t="s">
        <v>86</v>
      </c>
      <c r="J45" s="7" t="s">
        <v>83</v>
      </c>
      <c r="K45" s="7">
        <v>-47</v>
      </c>
      <c r="L45" s="7"/>
      <c r="M45" s="7"/>
      <c r="N45" s="7">
        <v>17</v>
      </c>
      <c r="O45" s="7">
        <v>18</v>
      </c>
      <c r="P45" s="7">
        <v>-85.402699999999996</v>
      </c>
      <c r="Q45" s="7">
        <v>281.51650000000001</v>
      </c>
      <c r="R45" s="7">
        <v>16.5855</v>
      </c>
      <c r="S45" s="7">
        <v>1</v>
      </c>
      <c r="T45" s="10">
        <v>0</v>
      </c>
      <c r="U45" s="12">
        <v>63</v>
      </c>
      <c r="V45" s="10"/>
      <c r="W45" s="10"/>
      <c r="X45" s="7"/>
      <c r="Y45" s="7">
        <f t="shared" si="9"/>
        <v>0.21</v>
      </c>
      <c r="Z45" s="7"/>
      <c r="AA45" s="7"/>
      <c r="AB45" s="7"/>
      <c r="AC45" s="7">
        <v>1</v>
      </c>
      <c r="AD45" s="125"/>
    </row>
    <row r="46" spans="1:30" s="161" customFormat="1" ht="20" customHeight="1" x14ac:dyDescent="0.2">
      <c r="A46" s="230">
        <v>368</v>
      </c>
      <c r="B46" s="151"/>
      <c r="C46" s="151" t="s">
        <v>83</v>
      </c>
      <c r="D46" s="151" t="s">
        <v>94</v>
      </c>
      <c r="E46" s="151"/>
      <c r="F46" s="151">
        <v>14</v>
      </c>
      <c r="G46" s="151">
        <v>3</v>
      </c>
      <c r="H46" s="151" t="s">
        <v>95</v>
      </c>
      <c r="I46" s="151" t="s">
        <v>86</v>
      </c>
      <c r="J46" s="151" t="s">
        <v>83</v>
      </c>
      <c r="K46" s="151">
        <v>-37.1</v>
      </c>
      <c r="L46" s="151"/>
      <c r="M46" s="151"/>
      <c r="N46" s="151">
        <v>19</v>
      </c>
      <c r="O46" s="151">
        <v>20</v>
      </c>
      <c r="P46" s="161">
        <v>-98.672499999999999</v>
      </c>
      <c r="Q46" s="151">
        <v>231.72620000000001</v>
      </c>
      <c r="R46" s="151">
        <v>24.7395</v>
      </c>
      <c r="S46" s="151">
        <v>1</v>
      </c>
      <c r="T46" s="155">
        <v>0</v>
      </c>
      <c r="U46" s="156">
        <v>155</v>
      </c>
      <c r="V46" s="155"/>
      <c r="W46" s="155"/>
      <c r="X46" s="151"/>
      <c r="Y46" s="7">
        <f t="shared" si="9"/>
        <v>0.51666666666666672</v>
      </c>
      <c r="Z46" s="151"/>
      <c r="AA46" s="151"/>
      <c r="AB46" s="151"/>
      <c r="AC46" s="151">
        <v>1</v>
      </c>
      <c r="AD46" s="197"/>
    </row>
    <row r="47" spans="1:30" s="174" customFormat="1" ht="20" customHeight="1" x14ac:dyDescent="0.2">
      <c r="A47" s="231">
        <v>360</v>
      </c>
      <c r="B47" s="166"/>
      <c r="C47" s="166" t="s">
        <v>83</v>
      </c>
      <c r="D47" s="166" t="s">
        <v>91</v>
      </c>
      <c r="E47" s="166"/>
      <c r="F47" s="166">
        <v>13</v>
      </c>
      <c r="G47" s="166">
        <v>1</v>
      </c>
      <c r="H47" s="166" t="s">
        <v>93</v>
      </c>
      <c r="I47" s="166" t="s">
        <v>85</v>
      </c>
      <c r="J47" s="166" t="s">
        <v>83</v>
      </c>
      <c r="K47" s="166">
        <v>-57.3</v>
      </c>
      <c r="L47" s="166"/>
      <c r="M47" s="166"/>
      <c r="N47" s="166">
        <v>16</v>
      </c>
      <c r="O47" s="166">
        <v>17</v>
      </c>
      <c r="P47" s="166">
        <v>-106.5556</v>
      </c>
      <c r="Q47" s="166">
        <v>227.2192</v>
      </c>
      <c r="R47" s="166">
        <v>14.686199999999999</v>
      </c>
      <c r="S47" s="166">
        <v>1</v>
      </c>
      <c r="T47" s="169">
        <v>125</v>
      </c>
      <c r="U47" s="170">
        <v>161</v>
      </c>
      <c r="V47" s="169"/>
      <c r="W47" s="169"/>
      <c r="X47" s="166"/>
      <c r="Y47" s="166"/>
      <c r="Z47" s="166"/>
      <c r="AA47" s="166"/>
      <c r="AB47" s="166"/>
      <c r="AC47" s="166">
        <v>1</v>
      </c>
      <c r="AD47" s="199"/>
    </row>
    <row r="48" spans="1:30" s="27" customFormat="1" ht="20" customHeight="1" x14ac:dyDescent="0.2">
      <c r="A48" s="48">
        <v>369</v>
      </c>
      <c r="B48" s="7"/>
      <c r="C48" s="7" t="s">
        <v>83</v>
      </c>
      <c r="D48" s="7" t="s">
        <v>96</v>
      </c>
      <c r="E48" s="7"/>
      <c r="F48" s="7">
        <v>15</v>
      </c>
      <c r="G48" s="7">
        <v>2</v>
      </c>
      <c r="H48" s="7" t="s">
        <v>93</v>
      </c>
      <c r="I48" s="7" t="s">
        <v>85</v>
      </c>
      <c r="J48" s="7" t="s">
        <v>83</v>
      </c>
      <c r="K48" s="7">
        <v>-53.3</v>
      </c>
      <c r="L48" s="7"/>
      <c r="M48" s="7"/>
      <c r="N48" s="7">
        <v>2</v>
      </c>
      <c r="O48" s="7"/>
      <c r="S48" s="7">
        <v>0</v>
      </c>
      <c r="T48" s="10"/>
      <c r="U48" s="12">
        <v>65</v>
      </c>
      <c r="V48" s="10"/>
      <c r="W48" s="10"/>
      <c r="X48" s="7"/>
      <c r="Y48" s="7"/>
      <c r="Z48" s="7"/>
      <c r="AA48" s="7"/>
      <c r="AB48" s="7"/>
      <c r="AC48" s="7">
        <v>1</v>
      </c>
      <c r="AD48" s="125"/>
    </row>
    <row r="49" spans="1:30" s="27" customFormat="1" ht="20" customHeight="1" x14ac:dyDescent="0.2">
      <c r="A49" s="48">
        <v>370</v>
      </c>
      <c r="B49" s="7"/>
      <c r="C49" s="7" t="s">
        <v>83</v>
      </c>
      <c r="D49" s="7" t="s">
        <v>96</v>
      </c>
      <c r="E49" s="7"/>
      <c r="F49" s="7">
        <v>15</v>
      </c>
      <c r="G49" s="7">
        <v>3</v>
      </c>
      <c r="H49" s="7" t="s">
        <v>93</v>
      </c>
      <c r="I49" s="7" t="s">
        <v>85</v>
      </c>
      <c r="J49" s="7" t="s">
        <v>83</v>
      </c>
      <c r="K49" s="7">
        <v>-54.7</v>
      </c>
      <c r="L49" s="7"/>
      <c r="M49" s="7"/>
      <c r="N49" s="7">
        <v>3</v>
      </c>
      <c r="O49" s="7">
        <v>4</v>
      </c>
      <c r="P49" s="7">
        <v>-22.271999999999998</v>
      </c>
      <c r="Q49" s="7">
        <v>369.21080000000001</v>
      </c>
      <c r="R49" s="7">
        <v>16.652999999999999</v>
      </c>
      <c r="S49" s="7">
        <v>1</v>
      </c>
      <c r="T49" s="10">
        <v>100</v>
      </c>
      <c r="U49" s="12">
        <v>17</v>
      </c>
      <c r="V49" s="10"/>
      <c r="W49" s="10"/>
      <c r="X49" s="7"/>
      <c r="Y49" s="7">
        <f t="shared" ref="Y49:Y51" si="10">U49/300</f>
        <v>5.6666666666666664E-2</v>
      </c>
      <c r="Z49" s="7"/>
      <c r="AA49" s="7"/>
      <c r="AB49" s="7"/>
      <c r="AC49" s="7">
        <v>1</v>
      </c>
      <c r="AD49" s="125"/>
    </row>
    <row r="50" spans="1:30" s="27" customFormat="1" ht="20" customHeight="1" x14ac:dyDescent="0.2">
      <c r="A50" s="48">
        <v>371</v>
      </c>
      <c r="B50" s="7"/>
      <c r="C50" s="7" t="s">
        <v>83</v>
      </c>
      <c r="D50" s="7" t="s">
        <v>96</v>
      </c>
      <c r="E50" s="7"/>
      <c r="F50" s="7">
        <v>15</v>
      </c>
      <c r="G50" s="7">
        <v>4</v>
      </c>
      <c r="H50" s="7" t="s">
        <v>93</v>
      </c>
      <c r="I50" s="7" t="s">
        <v>85</v>
      </c>
      <c r="J50" s="7" t="s">
        <v>83</v>
      </c>
      <c r="K50" s="7">
        <v>-55.1</v>
      </c>
      <c r="L50" s="7"/>
      <c r="M50" s="7"/>
      <c r="N50" s="7">
        <v>5</v>
      </c>
      <c r="O50" s="7">
        <v>7</v>
      </c>
      <c r="P50" s="7">
        <v>-15.563700000000001</v>
      </c>
      <c r="Q50" s="7">
        <v>457.00760000000002</v>
      </c>
      <c r="R50" s="7">
        <v>42.118400000000001</v>
      </c>
      <c r="S50" s="7">
        <v>1</v>
      </c>
      <c r="T50" s="10">
        <v>75</v>
      </c>
      <c r="U50" s="12">
        <v>47</v>
      </c>
      <c r="V50" s="10"/>
      <c r="W50" s="10"/>
      <c r="X50" s="7"/>
      <c r="Y50" s="7">
        <f t="shared" si="10"/>
        <v>0.15666666666666668</v>
      </c>
      <c r="Z50" s="7"/>
      <c r="AA50" s="7"/>
      <c r="AB50" s="7"/>
      <c r="AC50" s="7">
        <v>1</v>
      </c>
      <c r="AD50" s="125"/>
    </row>
    <row r="51" spans="1:30" s="27" customFormat="1" ht="20" customHeight="1" x14ac:dyDescent="0.2">
      <c r="A51" s="48">
        <v>372</v>
      </c>
      <c r="B51" s="7"/>
      <c r="C51" s="7" t="s">
        <v>83</v>
      </c>
      <c r="D51" s="7" t="s">
        <v>96</v>
      </c>
      <c r="E51" s="7"/>
      <c r="F51" s="7">
        <v>15</v>
      </c>
      <c r="G51" s="7">
        <v>5</v>
      </c>
      <c r="H51" s="7" t="s">
        <v>93</v>
      </c>
      <c r="I51" s="7" t="s">
        <v>85</v>
      </c>
      <c r="J51" s="7" t="s">
        <v>83</v>
      </c>
      <c r="K51" s="7">
        <v>-50.4</v>
      </c>
      <c r="L51" s="7"/>
      <c r="M51" s="7"/>
      <c r="N51" s="7">
        <v>8</v>
      </c>
      <c r="O51" s="7">
        <v>9</v>
      </c>
      <c r="P51" s="7">
        <v>-49.126399999999997</v>
      </c>
      <c r="Q51" s="7">
        <v>234.38659999999999</v>
      </c>
      <c r="R51" s="7">
        <v>11.7727</v>
      </c>
      <c r="S51" s="7">
        <v>1</v>
      </c>
      <c r="T51" s="10">
        <v>75</v>
      </c>
      <c r="U51" s="12" t="s">
        <v>7</v>
      </c>
      <c r="V51" s="10"/>
      <c r="W51" s="10"/>
      <c r="X51" s="7"/>
      <c r="Y51" s="7" t="e">
        <f t="shared" si="10"/>
        <v>#VALUE!</v>
      </c>
      <c r="Z51" s="7"/>
      <c r="AA51" s="7"/>
      <c r="AB51" s="7"/>
      <c r="AC51" s="7">
        <v>1</v>
      </c>
      <c r="AD51" s="125"/>
    </row>
    <row r="52" spans="1:30" s="27" customFormat="1" ht="20" customHeight="1" x14ac:dyDescent="0.2">
      <c r="A52" s="48">
        <v>361</v>
      </c>
      <c r="B52" s="7"/>
      <c r="C52" s="7" t="s">
        <v>83</v>
      </c>
      <c r="D52" s="7" t="s">
        <v>94</v>
      </c>
      <c r="E52" s="7"/>
      <c r="F52" s="7">
        <v>14</v>
      </c>
      <c r="G52" s="7">
        <v>1</v>
      </c>
      <c r="H52" s="7" t="s">
        <v>93</v>
      </c>
      <c r="I52" s="7" t="s">
        <v>86</v>
      </c>
      <c r="J52" s="7" t="s">
        <v>83</v>
      </c>
      <c r="K52" s="7">
        <v>-54.2</v>
      </c>
      <c r="L52" s="7"/>
      <c r="M52" s="7"/>
      <c r="N52" s="7">
        <v>3</v>
      </c>
      <c r="O52" s="7">
        <v>4</v>
      </c>
      <c r="P52" s="7">
        <v>-77.463200000000001</v>
      </c>
      <c r="Q52" s="7">
        <v>251.59690000000001</v>
      </c>
      <c r="R52" s="7">
        <v>34.713500000000003</v>
      </c>
      <c r="S52" s="7">
        <v>1</v>
      </c>
      <c r="T52" s="138" t="s">
        <v>12</v>
      </c>
      <c r="U52" s="12">
        <v>313</v>
      </c>
      <c r="V52" s="10"/>
      <c r="W52" s="10"/>
      <c r="X52" s="7"/>
      <c r="Y52" s="7"/>
      <c r="Z52" s="7"/>
      <c r="AA52" s="7"/>
      <c r="AB52" s="7"/>
      <c r="AC52" s="7">
        <v>2</v>
      </c>
      <c r="AD52" s="125" t="s">
        <v>201</v>
      </c>
    </row>
    <row r="53" spans="1:30" s="27" customFormat="1" ht="20" customHeight="1" x14ac:dyDescent="0.2">
      <c r="A53" s="48">
        <v>362</v>
      </c>
      <c r="B53" s="7"/>
      <c r="C53" s="7" t="s">
        <v>83</v>
      </c>
      <c r="D53" s="7" t="s">
        <v>94</v>
      </c>
      <c r="E53" s="7"/>
      <c r="F53" s="7">
        <v>14</v>
      </c>
      <c r="G53" s="7">
        <v>2</v>
      </c>
      <c r="H53" s="7" t="s">
        <v>93</v>
      </c>
      <c r="I53" s="7" t="s">
        <v>86</v>
      </c>
      <c r="J53" s="7" t="s">
        <v>83</v>
      </c>
      <c r="K53" s="7">
        <v>-36.700000000000003</v>
      </c>
      <c r="L53" s="7"/>
      <c r="M53" s="7"/>
      <c r="N53" s="7">
        <v>7</v>
      </c>
      <c r="O53" s="7">
        <v>8</v>
      </c>
      <c r="P53" s="7">
        <v>-112.69929999999999</v>
      </c>
      <c r="Q53" s="7">
        <v>317.2208</v>
      </c>
      <c r="R53" s="7">
        <v>15.857699999999999</v>
      </c>
      <c r="S53" s="7">
        <v>1</v>
      </c>
      <c r="T53" s="10">
        <v>225</v>
      </c>
      <c r="U53" s="12"/>
      <c r="V53" s="10"/>
      <c r="W53" s="10"/>
      <c r="X53" s="7"/>
      <c r="Y53" s="7"/>
      <c r="Z53" s="7"/>
      <c r="AA53" s="7"/>
      <c r="AB53" s="7"/>
      <c r="AC53" s="7">
        <v>1</v>
      </c>
      <c r="AD53" s="125"/>
    </row>
    <row r="54" spans="1:30" s="27" customFormat="1" ht="20" customHeight="1" x14ac:dyDescent="0.2">
      <c r="A54" s="48">
        <v>363</v>
      </c>
      <c r="B54" s="7"/>
      <c r="C54" s="7" t="s">
        <v>83</v>
      </c>
      <c r="D54" s="7" t="s">
        <v>94</v>
      </c>
      <c r="E54" s="7"/>
      <c r="F54" s="7">
        <v>14</v>
      </c>
      <c r="G54" s="7">
        <v>3</v>
      </c>
      <c r="H54" s="7" t="s">
        <v>93</v>
      </c>
      <c r="I54" s="7" t="s">
        <v>86</v>
      </c>
      <c r="J54" s="7" t="s">
        <v>83</v>
      </c>
      <c r="K54" s="7">
        <v>-58.3</v>
      </c>
      <c r="L54" s="7"/>
      <c r="M54" s="7"/>
      <c r="N54" s="7">
        <v>9</v>
      </c>
      <c r="O54" s="7">
        <v>10</v>
      </c>
      <c r="P54" s="7">
        <v>-98.960599999999999</v>
      </c>
      <c r="Q54" s="7">
        <v>796.21519999999998</v>
      </c>
      <c r="R54" s="7">
        <v>39.4328</v>
      </c>
      <c r="S54" s="7">
        <v>1</v>
      </c>
      <c r="T54" s="128">
        <v>75</v>
      </c>
      <c r="U54" s="12">
        <v>110</v>
      </c>
      <c r="V54" s="10"/>
      <c r="W54" s="10"/>
      <c r="X54" s="7"/>
      <c r="Y54" s="7"/>
      <c r="Z54" s="7"/>
      <c r="AA54" s="7"/>
      <c r="AB54" s="7"/>
      <c r="AC54" s="7">
        <v>1</v>
      </c>
      <c r="AD54" s="125"/>
    </row>
    <row r="55" spans="1:30" s="27" customFormat="1" ht="20" customHeight="1" x14ac:dyDescent="0.2">
      <c r="A55" s="48">
        <v>364</v>
      </c>
      <c r="B55" s="7"/>
      <c r="C55" s="7" t="s">
        <v>83</v>
      </c>
      <c r="D55" s="7" t="s">
        <v>94</v>
      </c>
      <c r="E55" s="7"/>
      <c r="F55" s="7">
        <v>14</v>
      </c>
      <c r="G55" s="7">
        <v>4</v>
      </c>
      <c r="H55" s="7" t="s">
        <v>93</v>
      </c>
      <c r="I55" s="7" t="s">
        <v>86</v>
      </c>
      <c r="J55" s="7" t="s">
        <v>83</v>
      </c>
      <c r="K55" s="7">
        <v>-34</v>
      </c>
      <c r="L55" s="7"/>
      <c r="M55" s="7"/>
      <c r="N55" s="7">
        <v>11</v>
      </c>
      <c r="O55" s="7">
        <v>12</v>
      </c>
      <c r="P55" s="7">
        <v>-275.26330000000002</v>
      </c>
      <c r="Q55" s="7">
        <v>150.88910000000001</v>
      </c>
      <c r="R55" s="7">
        <v>14.021699999999999</v>
      </c>
      <c r="S55" s="7">
        <v>1</v>
      </c>
      <c r="T55" s="10" t="s">
        <v>7</v>
      </c>
      <c r="U55" s="12"/>
      <c r="V55" s="10"/>
      <c r="W55" s="10"/>
      <c r="X55" s="7"/>
      <c r="Y55" s="7"/>
      <c r="Z55" s="7"/>
      <c r="AA55" s="7"/>
      <c r="AB55" s="7"/>
      <c r="AC55" s="7">
        <v>1</v>
      </c>
      <c r="AD55" s="125"/>
    </row>
    <row r="56" spans="1:30" s="161" customFormat="1" ht="20" customHeight="1" x14ac:dyDescent="0.2">
      <c r="A56" s="230">
        <v>365</v>
      </c>
      <c r="B56" s="151"/>
      <c r="C56" s="151" t="s">
        <v>83</v>
      </c>
      <c r="D56" s="151" t="s">
        <v>94</v>
      </c>
      <c r="E56" s="151"/>
      <c r="F56" s="151">
        <v>14</v>
      </c>
      <c r="G56" s="151">
        <v>5</v>
      </c>
      <c r="H56" s="151" t="s">
        <v>93</v>
      </c>
      <c r="I56" s="151" t="s">
        <v>86</v>
      </c>
      <c r="J56" s="151" t="s">
        <v>83</v>
      </c>
      <c r="K56" s="151">
        <v>-51.8</v>
      </c>
      <c r="L56" s="151"/>
      <c r="M56" s="151"/>
      <c r="N56" s="151">
        <v>13</v>
      </c>
      <c r="O56" s="151">
        <v>14</v>
      </c>
      <c r="P56" s="151">
        <v>-107.215</v>
      </c>
      <c r="Q56" s="151">
        <v>173.84200000000001</v>
      </c>
      <c r="R56" s="151">
        <v>18.144500000000001</v>
      </c>
      <c r="S56" s="151">
        <v>1</v>
      </c>
      <c r="T56" s="155">
        <v>50</v>
      </c>
      <c r="U56" s="156">
        <v>41</v>
      </c>
      <c r="V56" s="155"/>
      <c r="W56" s="155"/>
      <c r="X56" s="151"/>
      <c r="Y56" s="151"/>
      <c r="Z56" s="151"/>
      <c r="AA56" s="151"/>
      <c r="AB56" s="151"/>
      <c r="AC56" s="151">
        <v>1</v>
      </c>
      <c r="AD56" s="197"/>
    </row>
    <row r="57" spans="1:30" s="137" customFormat="1" x14ac:dyDescent="0.2">
      <c r="A57" s="198" t="s">
        <v>0</v>
      </c>
      <c r="B57" s="185"/>
      <c r="C57" s="185"/>
      <c r="D57" s="185"/>
      <c r="E57" s="185"/>
      <c r="F57" s="185"/>
      <c r="G57" s="186"/>
      <c r="H57" s="186"/>
      <c r="I57" s="185"/>
      <c r="J57" s="137" t="s">
        <v>193</v>
      </c>
      <c r="K57" s="145">
        <f>AVERAGE(K31:K34)</f>
        <v>-56.2</v>
      </c>
      <c r="O57" s="137" t="s">
        <v>193</v>
      </c>
      <c r="P57" s="137">
        <f>AVERAGE(P31:P34)</f>
        <v>-51.841650000000001</v>
      </c>
      <c r="Q57" s="137">
        <f>AVERAGE(Q31:Q34)</f>
        <v>461.894925</v>
      </c>
      <c r="R57" s="137">
        <f>AVERAGE(R31:R34)</f>
        <v>24.435375000000001</v>
      </c>
      <c r="T57" s="145">
        <f>MEDIAN(T31:T34)</f>
        <v>50</v>
      </c>
      <c r="U57" s="145">
        <f>AVERAGE(U31:U34)</f>
        <v>103.66666666666667</v>
      </c>
      <c r="V57" s="137" t="e">
        <f>AVERAGE(V40:V46)</f>
        <v>#DIV/0!</v>
      </c>
      <c r="W57" s="186"/>
      <c r="X57" s="186"/>
      <c r="Y57" s="186">
        <f t="shared" ref="Y57:Y60" si="11">U57/300</f>
        <v>0.34555555555555556</v>
      </c>
      <c r="Z57" s="186"/>
      <c r="AA57" s="186"/>
      <c r="AB57" s="186"/>
      <c r="AC57" s="186"/>
      <c r="AD57" s="196"/>
    </row>
    <row r="58" spans="1:30" s="137" customFormat="1" x14ac:dyDescent="0.2">
      <c r="A58" s="198"/>
      <c r="B58" s="185"/>
      <c r="C58" s="185"/>
      <c r="D58" s="185"/>
      <c r="E58" s="185"/>
      <c r="F58" s="185"/>
      <c r="G58" s="186"/>
      <c r="H58" s="186"/>
      <c r="I58" s="185"/>
      <c r="J58" s="137" t="s">
        <v>194</v>
      </c>
      <c r="K58" s="145">
        <f>AVERAGE(K47:K51)</f>
        <v>-54.160000000000004</v>
      </c>
      <c r="O58" s="137" t="s">
        <v>194</v>
      </c>
      <c r="P58" s="137">
        <f>AVERAGE(P47:P51)</f>
        <v>-48.379424999999998</v>
      </c>
      <c r="Q58" s="137">
        <f>AVERAGE(Q47:Q51)</f>
        <v>321.95605000000006</v>
      </c>
      <c r="R58" s="137">
        <f>AVERAGE(R47:R51)</f>
        <v>21.307575</v>
      </c>
      <c r="T58" s="145">
        <f>MEDIAN(T47:T51)</f>
        <v>87.5</v>
      </c>
      <c r="U58" s="145">
        <f>AVERAGE(U47:U51)</f>
        <v>72.5</v>
      </c>
      <c r="V58" s="137" t="e">
        <f>AVERAGE(V56:V56)</f>
        <v>#DIV/0!</v>
      </c>
      <c r="W58" s="186"/>
      <c r="X58" s="186"/>
      <c r="Y58" s="186">
        <f t="shared" si="11"/>
        <v>0.24166666666666667</v>
      </c>
      <c r="Z58" s="186"/>
      <c r="AA58" s="186"/>
      <c r="AB58" s="186"/>
      <c r="AC58" s="186"/>
      <c r="AD58" s="196"/>
    </row>
    <row r="59" spans="1:30" s="137" customFormat="1" x14ac:dyDescent="0.2">
      <c r="A59" s="198"/>
      <c r="B59" s="185"/>
      <c r="C59" s="185"/>
      <c r="D59" s="185"/>
      <c r="E59" s="185"/>
      <c r="F59" s="185"/>
      <c r="G59" s="186"/>
      <c r="H59" s="186"/>
      <c r="I59" s="185"/>
      <c r="J59" s="137" t="s">
        <v>195</v>
      </c>
      <c r="K59" s="145">
        <f>AVERAGE(K39:K43)</f>
        <v>-50.94</v>
      </c>
      <c r="O59" s="137" t="s">
        <v>195</v>
      </c>
      <c r="P59" s="137">
        <f>AVERAGE(P39:P43)</f>
        <v>-34.778900000000007</v>
      </c>
      <c r="Q59" s="137">
        <f>AVERAGE(Q39:Q43)</f>
        <v>371.05080000000004</v>
      </c>
      <c r="R59" s="137">
        <f>AVERAGE(R39:R43)</f>
        <v>37.339799999999997</v>
      </c>
      <c r="T59" s="145">
        <f>MEDIAN(T39:T43)</f>
        <v>50</v>
      </c>
      <c r="U59" s="145">
        <f>AVERAGE(U39:U43)</f>
        <v>30</v>
      </c>
      <c r="V59" s="137" t="e">
        <f>AVERAGE(V47:V51)</f>
        <v>#DIV/0!</v>
      </c>
      <c r="W59" s="186"/>
      <c r="X59" s="186"/>
      <c r="Y59" s="186">
        <f t="shared" si="11"/>
        <v>0.1</v>
      </c>
      <c r="Z59" s="186"/>
      <c r="AA59" s="186"/>
      <c r="AB59" s="186"/>
      <c r="AC59" s="186"/>
      <c r="AD59" s="196"/>
    </row>
    <row r="60" spans="1:30" s="136" customFormat="1" ht="17" thickBot="1" x14ac:dyDescent="0.25">
      <c r="A60" s="192"/>
      <c r="B60" s="193"/>
      <c r="C60" s="193"/>
      <c r="D60" s="193"/>
      <c r="E60" s="193"/>
      <c r="F60" s="193"/>
      <c r="G60" s="194"/>
      <c r="H60" s="194"/>
      <c r="I60" s="193"/>
      <c r="J60" s="136" t="s">
        <v>75</v>
      </c>
      <c r="K60" s="144"/>
      <c r="O60" s="136" t="s">
        <v>75</v>
      </c>
      <c r="T60" s="144"/>
      <c r="U60" s="144"/>
      <c r="V60" s="136" t="e">
        <f>AVERAGE(V38:V39)</f>
        <v>#DIV/0!</v>
      </c>
      <c r="W60" s="194"/>
      <c r="X60" s="194"/>
      <c r="Y60" s="194">
        <f t="shared" si="11"/>
        <v>0</v>
      </c>
      <c r="Z60" s="194"/>
      <c r="AA60" s="194"/>
      <c r="AB60" s="194"/>
      <c r="AC60" s="194"/>
      <c r="AD60" s="195"/>
    </row>
    <row r="61" spans="1:30" ht="17" thickBot="1" x14ac:dyDescent="0.25"/>
    <row r="62" spans="1:30" s="215" customFormat="1" x14ac:dyDescent="0.2">
      <c r="A62" s="212" t="s">
        <v>0</v>
      </c>
      <c r="B62" s="213"/>
      <c r="C62" s="213"/>
      <c r="D62" s="213"/>
      <c r="E62" s="213"/>
      <c r="F62" s="213"/>
      <c r="G62" s="214"/>
      <c r="H62" s="214"/>
      <c r="I62" s="213"/>
      <c r="J62" s="215" t="s">
        <v>197</v>
      </c>
      <c r="K62" s="232">
        <f>AVERAGE(K35:K38)</f>
        <v>-50.125</v>
      </c>
      <c r="O62" s="215" t="s">
        <v>193</v>
      </c>
      <c r="P62" s="215">
        <f t="shared" ref="P62:R62" si="12">AVERAGE(P35:P38)</f>
        <v>-48.7697</v>
      </c>
      <c r="Q62" s="215">
        <f t="shared" si="12"/>
        <v>324.70616666666666</v>
      </c>
      <c r="R62" s="215">
        <f t="shared" si="12"/>
        <v>32.758966666666666</v>
      </c>
      <c r="T62" s="232">
        <f>MEDIAN(T35:T38)</f>
        <v>37.5</v>
      </c>
      <c r="U62" s="232">
        <f t="shared" ref="U62" si="13">AVERAGE(U35:U38)</f>
        <v>140.5</v>
      </c>
      <c r="V62" s="215" t="e">
        <f>AVERAGE(V44:V50)</f>
        <v>#DIV/0!</v>
      </c>
      <c r="W62" s="214"/>
      <c r="X62" s="214"/>
      <c r="Y62" s="214">
        <f t="shared" ref="Y62:Y65" si="14">U62/300</f>
        <v>0.46833333333333332</v>
      </c>
      <c r="Z62" s="214"/>
      <c r="AA62" s="214"/>
      <c r="AB62" s="214"/>
      <c r="AC62" s="214"/>
      <c r="AD62" s="216"/>
    </row>
    <row r="63" spans="1:30" s="220" customFormat="1" x14ac:dyDescent="0.2">
      <c r="A63" s="217"/>
      <c r="B63" s="218"/>
      <c r="C63" s="218"/>
      <c r="D63" s="218"/>
      <c r="E63" s="218"/>
      <c r="F63" s="218"/>
      <c r="G63" s="219"/>
      <c r="H63" s="219"/>
      <c r="I63" s="218"/>
      <c r="J63" s="220" t="s">
        <v>199</v>
      </c>
      <c r="K63" s="233">
        <f>AVERAGE(K52:K56)</f>
        <v>-47</v>
      </c>
      <c r="O63" s="220" t="s">
        <v>194</v>
      </c>
      <c r="P63" s="220">
        <f>AVERAGE(P52:P56)</f>
        <v>-134.32028000000003</v>
      </c>
      <c r="Q63" s="220">
        <f>AVERAGE(Q52:Q56)</f>
        <v>337.95280000000008</v>
      </c>
      <c r="R63" s="220">
        <f>AVERAGE(R52:R56)</f>
        <v>24.43404</v>
      </c>
      <c r="T63" s="233">
        <f>MEDIAN(T52:T56)</f>
        <v>75</v>
      </c>
      <c r="U63" s="233">
        <f>AVERAGE(U52:U56)</f>
        <v>154.66666666666666</v>
      </c>
      <c r="V63" s="220" t="e">
        <f>AVERAGE(V58:V60)</f>
        <v>#DIV/0!</v>
      </c>
      <c r="W63" s="219"/>
      <c r="X63" s="219"/>
      <c r="Y63" s="219">
        <f t="shared" si="14"/>
        <v>0.51555555555555554</v>
      </c>
      <c r="Z63" s="219"/>
      <c r="AA63" s="219"/>
      <c r="AB63" s="219"/>
      <c r="AC63" s="219"/>
      <c r="AD63" s="221"/>
    </row>
    <row r="64" spans="1:30" s="220" customFormat="1" x14ac:dyDescent="0.2">
      <c r="A64" s="217"/>
      <c r="B64" s="218"/>
      <c r="C64" s="218"/>
      <c r="D64" s="218"/>
      <c r="E64" s="218"/>
      <c r="F64" s="218"/>
      <c r="G64" s="219"/>
      <c r="H64" s="219"/>
      <c r="I64" s="218"/>
      <c r="J64" s="220" t="s">
        <v>198</v>
      </c>
      <c r="K64" s="233">
        <f>AVERAGE(K44:K46)</f>
        <v>-46.366666666666667</v>
      </c>
      <c r="O64" s="220" t="s">
        <v>195</v>
      </c>
      <c r="P64" s="220">
        <f>AVERAGE(P44:P46)</f>
        <v>-81.295766666666665</v>
      </c>
      <c r="Q64" s="220">
        <f>AVERAGE(Q44:Q46)</f>
        <v>281.69023333333331</v>
      </c>
      <c r="R64" s="220">
        <f>AVERAGE(R44:R46)</f>
        <v>20.898299999999999</v>
      </c>
      <c r="T64" s="233">
        <f>AVERAGE(T44:T46)</f>
        <v>16.666666666666668</v>
      </c>
      <c r="U64" s="233">
        <f>AVERAGE(U44:U46)</f>
        <v>162.66666666666666</v>
      </c>
      <c r="V64" s="220" t="e">
        <f>AVERAGE(V51:V55)</f>
        <v>#DIV/0!</v>
      </c>
      <c r="W64" s="219"/>
      <c r="X64" s="219"/>
      <c r="Y64" s="219">
        <f t="shared" si="14"/>
        <v>0.54222222222222216</v>
      </c>
      <c r="Z64" s="219"/>
      <c r="AA64" s="219"/>
      <c r="AB64" s="219"/>
      <c r="AC64" s="219"/>
      <c r="AD64" s="221"/>
    </row>
    <row r="65" spans="1:30" s="225" customFormat="1" ht="17" thickBot="1" x14ac:dyDescent="0.25">
      <c r="A65" s="222"/>
      <c r="B65" s="223"/>
      <c r="C65" s="223"/>
      <c r="D65" s="223"/>
      <c r="E65" s="223"/>
      <c r="F65" s="223"/>
      <c r="G65" s="224"/>
      <c r="H65" s="224"/>
      <c r="I65" s="223"/>
      <c r="J65" s="225" t="s">
        <v>200</v>
      </c>
      <c r="K65" s="234"/>
      <c r="O65" s="225" t="s">
        <v>75</v>
      </c>
      <c r="T65" s="234"/>
      <c r="U65" s="234"/>
      <c r="V65" s="225" t="e">
        <f>AVERAGE(V42:V43)</f>
        <v>#DIV/0!</v>
      </c>
      <c r="W65" s="224"/>
      <c r="X65" s="224"/>
      <c r="Y65" s="224">
        <f t="shared" si="14"/>
        <v>0</v>
      </c>
      <c r="Z65" s="224"/>
      <c r="AA65" s="224"/>
      <c r="AB65" s="224"/>
      <c r="AC65" s="224"/>
      <c r="AD65" s="226"/>
    </row>
    <row r="66" spans="1:30" s="26" customFormat="1" ht="20" customHeight="1" x14ac:dyDescent="0.2">
      <c r="A66" s="47">
        <v>379</v>
      </c>
      <c r="B66" s="2"/>
      <c r="C66" s="2" t="s">
        <v>83</v>
      </c>
      <c r="D66" s="2" t="s">
        <v>99</v>
      </c>
      <c r="E66" s="2"/>
      <c r="F66" s="2">
        <v>13</v>
      </c>
      <c r="G66" s="2">
        <v>2</v>
      </c>
      <c r="H66" s="2" t="s">
        <v>92</v>
      </c>
      <c r="I66" s="2" t="s">
        <v>85</v>
      </c>
      <c r="J66" s="2" t="s">
        <v>83</v>
      </c>
      <c r="K66" s="2">
        <v>-56.2</v>
      </c>
      <c r="L66" s="2"/>
      <c r="M66" s="2"/>
      <c r="N66" s="2">
        <v>3</v>
      </c>
      <c r="O66" s="2">
        <v>4</v>
      </c>
      <c r="P66" s="2">
        <v>-63.0364</v>
      </c>
      <c r="Q66" s="2">
        <v>234.91589999999999</v>
      </c>
      <c r="R66" s="2">
        <v>16.830500000000001</v>
      </c>
      <c r="S66" s="2">
        <v>1</v>
      </c>
      <c r="T66" s="5">
        <v>25</v>
      </c>
      <c r="U66" s="6">
        <v>84</v>
      </c>
      <c r="V66" s="5"/>
      <c r="W66" s="5"/>
      <c r="X66" s="2"/>
      <c r="Y66" s="2"/>
      <c r="Z66" s="2"/>
      <c r="AA66" s="2"/>
      <c r="AB66" s="2"/>
      <c r="AC66" s="2">
        <v>1</v>
      </c>
      <c r="AD66" s="132"/>
    </row>
    <row r="67" spans="1:30" s="27" customFormat="1" ht="20" customHeight="1" x14ac:dyDescent="0.2">
      <c r="A67" s="48">
        <v>380</v>
      </c>
      <c r="B67" s="7"/>
      <c r="C67" s="7" t="s">
        <v>83</v>
      </c>
      <c r="D67" s="7" t="s">
        <v>99</v>
      </c>
      <c r="E67" s="7"/>
      <c r="F67" s="7">
        <v>13</v>
      </c>
      <c r="G67" s="7">
        <v>3</v>
      </c>
      <c r="H67" s="7" t="s">
        <v>92</v>
      </c>
      <c r="I67" s="7" t="s">
        <v>85</v>
      </c>
      <c r="J67" s="7" t="s">
        <v>83</v>
      </c>
      <c r="K67" s="7">
        <v>-55.5</v>
      </c>
      <c r="L67" s="7"/>
      <c r="M67" s="7"/>
      <c r="N67" s="7">
        <v>6</v>
      </c>
      <c r="O67" s="7">
        <v>7</v>
      </c>
      <c r="P67" s="7">
        <v>-117.5219</v>
      </c>
      <c r="Q67" s="7">
        <v>148.80719999999999</v>
      </c>
      <c r="R67" s="7">
        <v>15.481</v>
      </c>
      <c r="S67" s="7">
        <v>1</v>
      </c>
      <c r="T67" s="10">
        <v>25</v>
      </c>
      <c r="U67" s="12">
        <v>130</v>
      </c>
      <c r="V67" s="10"/>
      <c r="W67" s="10"/>
      <c r="X67" s="7"/>
      <c r="Y67" s="7"/>
      <c r="Z67" s="7"/>
      <c r="AA67" s="7"/>
      <c r="AB67" s="7"/>
      <c r="AC67" s="7">
        <v>1</v>
      </c>
      <c r="AD67" s="125"/>
    </row>
    <row r="68" spans="1:30" s="161" customFormat="1" ht="20" customHeight="1" x14ac:dyDescent="0.2">
      <c r="A68" s="230">
        <v>391</v>
      </c>
      <c r="B68" s="151"/>
      <c r="C68" s="151" t="s">
        <v>83</v>
      </c>
      <c r="D68" s="151" t="s">
        <v>101</v>
      </c>
      <c r="E68" s="151"/>
      <c r="F68" s="151">
        <v>14</v>
      </c>
      <c r="G68" s="151">
        <v>2</v>
      </c>
      <c r="H68" s="151" t="s">
        <v>92</v>
      </c>
      <c r="I68" s="151" t="s">
        <v>86</v>
      </c>
      <c r="J68" s="151" t="s">
        <v>83</v>
      </c>
      <c r="K68" s="151">
        <v>-57.5</v>
      </c>
      <c r="L68" s="151"/>
      <c r="M68" s="151"/>
      <c r="N68" s="151">
        <v>8</v>
      </c>
      <c r="O68" s="151">
        <v>9</v>
      </c>
      <c r="P68" s="151">
        <v>-45.8401</v>
      </c>
      <c r="Q68" s="151">
        <v>173.93279999999999</v>
      </c>
      <c r="R68" s="151">
        <v>21.2881</v>
      </c>
      <c r="S68" s="151">
        <v>1</v>
      </c>
      <c r="T68" s="155"/>
      <c r="U68" s="156">
        <v>43</v>
      </c>
      <c r="V68" s="155"/>
      <c r="W68" s="155"/>
      <c r="X68" s="151"/>
      <c r="Y68" s="151"/>
      <c r="Z68" s="151"/>
      <c r="AA68" s="151"/>
      <c r="AB68" s="151"/>
      <c r="AC68" s="151">
        <v>1</v>
      </c>
      <c r="AD68" s="197" t="s">
        <v>204</v>
      </c>
    </row>
    <row r="69" spans="1:30" s="174" customFormat="1" ht="20" customHeight="1" x14ac:dyDescent="0.2">
      <c r="A69" s="231">
        <v>385</v>
      </c>
      <c r="B69" s="166"/>
      <c r="C69" s="166" t="s">
        <v>83</v>
      </c>
      <c r="D69" s="166" t="s">
        <v>99</v>
      </c>
      <c r="E69" s="166"/>
      <c r="F69" s="166">
        <v>13</v>
      </c>
      <c r="G69" s="166">
        <v>1</v>
      </c>
      <c r="H69" s="166" t="s">
        <v>95</v>
      </c>
      <c r="I69" s="166" t="s">
        <v>85</v>
      </c>
      <c r="J69" s="166" t="s">
        <v>83</v>
      </c>
      <c r="K69" s="166">
        <v>-44.6</v>
      </c>
      <c r="L69" s="166"/>
      <c r="M69" s="166"/>
      <c r="N69" s="166">
        <v>17</v>
      </c>
      <c r="O69" s="166">
        <v>18</v>
      </c>
      <c r="P69" s="166">
        <v>-33.3279</v>
      </c>
      <c r="Q69" s="166">
        <v>935.92729999999995</v>
      </c>
      <c r="R69" s="166">
        <v>13.195</v>
      </c>
      <c r="S69" s="166">
        <v>1</v>
      </c>
      <c r="T69" s="169">
        <v>50</v>
      </c>
      <c r="U69" s="170"/>
      <c r="V69" s="169"/>
      <c r="W69" s="169"/>
      <c r="X69" s="166"/>
      <c r="Y69" s="7"/>
      <c r="Z69" s="166"/>
      <c r="AA69" s="166"/>
      <c r="AB69" s="166"/>
      <c r="AC69" s="166">
        <v>1</v>
      </c>
      <c r="AD69" s="199"/>
    </row>
    <row r="70" spans="1:30" s="27" customFormat="1" ht="20" customHeight="1" x14ac:dyDescent="0.2">
      <c r="A70" s="48">
        <v>386</v>
      </c>
      <c r="B70" s="7"/>
      <c r="C70" s="7" t="s">
        <v>83</v>
      </c>
      <c r="D70" s="7" t="s">
        <v>99</v>
      </c>
      <c r="E70" s="7"/>
      <c r="F70" s="7">
        <v>13</v>
      </c>
      <c r="G70" s="7">
        <v>2</v>
      </c>
      <c r="H70" s="7" t="s">
        <v>95</v>
      </c>
      <c r="I70" s="7" t="s">
        <v>85</v>
      </c>
      <c r="J70" s="7" t="s">
        <v>83</v>
      </c>
      <c r="K70" s="7">
        <v>-53.2</v>
      </c>
      <c r="L70" s="7"/>
      <c r="M70" s="7"/>
      <c r="N70" s="7">
        <v>19</v>
      </c>
      <c r="O70" s="7">
        <v>20</v>
      </c>
      <c r="P70" s="7">
        <v>-55.926200000000001</v>
      </c>
      <c r="Q70" s="7">
        <v>321.76159999999999</v>
      </c>
      <c r="R70" s="7">
        <v>12.338200000000001</v>
      </c>
      <c r="S70" s="7">
        <v>1</v>
      </c>
      <c r="T70" s="10">
        <v>100</v>
      </c>
      <c r="U70" s="12">
        <v>6</v>
      </c>
      <c r="V70" s="10"/>
      <c r="W70" s="10"/>
      <c r="X70" s="7"/>
      <c r="Y70" s="7">
        <f>U70/300</f>
        <v>0.02</v>
      </c>
      <c r="Z70" s="7"/>
      <c r="AA70" s="7"/>
      <c r="AB70" s="7"/>
      <c r="AC70" s="7">
        <v>1</v>
      </c>
      <c r="AD70" s="125"/>
    </row>
    <row r="71" spans="1:30" s="161" customFormat="1" ht="20" customHeight="1" x14ac:dyDescent="0.2">
      <c r="A71" s="230">
        <v>387</v>
      </c>
      <c r="B71" s="151"/>
      <c r="C71" s="151" t="s">
        <v>83</v>
      </c>
      <c r="D71" s="151" t="s">
        <v>99</v>
      </c>
      <c r="E71" s="151"/>
      <c r="F71" s="151">
        <v>13</v>
      </c>
      <c r="G71" s="151">
        <v>3</v>
      </c>
      <c r="H71" s="151" t="s">
        <v>95</v>
      </c>
      <c r="I71" s="151" t="s">
        <v>85</v>
      </c>
      <c r="J71" s="151" t="s">
        <v>83</v>
      </c>
      <c r="K71" s="151">
        <v>-52.9</v>
      </c>
      <c r="L71" s="151"/>
      <c r="M71" s="151"/>
      <c r="N71" s="151">
        <v>21</v>
      </c>
      <c r="O71" s="151">
        <v>22</v>
      </c>
      <c r="P71" s="151">
        <v>-38.28</v>
      </c>
      <c r="Q71" s="151">
        <v>506.54860000000002</v>
      </c>
      <c r="R71" s="151">
        <v>13.4811</v>
      </c>
      <c r="S71" s="151">
        <v>1</v>
      </c>
      <c r="T71" s="155">
        <v>50</v>
      </c>
      <c r="U71" s="156"/>
      <c r="V71" s="155"/>
      <c r="W71" s="155"/>
      <c r="X71" s="151"/>
      <c r="Y71" s="7"/>
      <c r="Z71" s="151"/>
      <c r="AA71" s="151"/>
      <c r="AB71" s="151"/>
      <c r="AC71" s="151">
        <v>1</v>
      </c>
      <c r="AD71" s="197"/>
    </row>
    <row r="72" spans="1:30" s="27" customFormat="1" ht="20" customHeight="1" x14ac:dyDescent="0.2">
      <c r="A72" s="48">
        <v>381</v>
      </c>
      <c r="B72" s="7"/>
      <c r="C72" s="7" t="s">
        <v>83</v>
      </c>
      <c r="D72" s="7" t="s">
        <v>99</v>
      </c>
      <c r="E72" s="7"/>
      <c r="F72" s="7">
        <v>13</v>
      </c>
      <c r="G72" s="7">
        <v>1</v>
      </c>
      <c r="H72" s="7" t="s">
        <v>93</v>
      </c>
      <c r="I72" s="7" t="s">
        <v>85</v>
      </c>
      <c r="J72" s="7" t="s">
        <v>83</v>
      </c>
      <c r="K72" s="7">
        <v>-46.8</v>
      </c>
      <c r="L72" s="7"/>
      <c r="M72" s="7"/>
      <c r="N72" s="7">
        <v>8</v>
      </c>
      <c r="O72" s="7">
        <v>9</v>
      </c>
      <c r="P72" s="7">
        <v>-126.15819999999999</v>
      </c>
      <c r="Q72" s="7">
        <v>187.9965</v>
      </c>
      <c r="R72" s="33">
        <v>13.4838</v>
      </c>
      <c r="S72" s="7">
        <v>1</v>
      </c>
      <c r="T72" s="10">
        <v>50</v>
      </c>
      <c r="U72" s="12">
        <v>7</v>
      </c>
      <c r="V72" s="10"/>
      <c r="W72" s="10"/>
      <c r="X72" s="7"/>
      <c r="Y72" s="7"/>
      <c r="Z72" s="7"/>
      <c r="AA72" s="7"/>
      <c r="AB72" s="7"/>
      <c r="AC72" s="7">
        <v>1</v>
      </c>
      <c r="AD72" s="125"/>
    </row>
    <row r="73" spans="1:30" s="27" customFormat="1" ht="20" customHeight="1" x14ac:dyDescent="0.2">
      <c r="A73" s="48">
        <v>382</v>
      </c>
      <c r="B73" s="7"/>
      <c r="C73" s="7" t="s">
        <v>83</v>
      </c>
      <c r="D73" s="7" t="s">
        <v>99</v>
      </c>
      <c r="E73" s="7"/>
      <c r="F73" s="7">
        <v>13</v>
      </c>
      <c r="G73" s="7">
        <v>2</v>
      </c>
      <c r="H73" s="7" t="s">
        <v>93</v>
      </c>
      <c r="I73" s="7" t="s">
        <v>85</v>
      </c>
      <c r="J73" s="7" t="s">
        <v>83</v>
      </c>
      <c r="K73" s="7">
        <v>-50.6</v>
      </c>
      <c r="L73" s="7"/>
      <c r="M73" s="7"/>
      <c r="N73" s="7">
        <v>10</v>
      </c>
      <c r="O73" s="7">
        <v>11</v>
      </c>
      <c r="P73" s="7">
        <v>-127.67700000000001</v>
      </c>
      <c r="Q73" s="7">
        <v>222.50919999999999</v>
      </c>
      <c r="R73" s="7">
        <v>11.920199999999999</v>
      </c>
      <c r="S73" s="7">
        <v>1</v>
      </c>
      <c r="T73" s="10">
        <v>25</v>
      </c>
      <c r="U73" s="12">
        <v>24</v>
      </c>
      <c r="V73" s="10"/>
      <c r="W73" s="10"/>
      <c r="X73" s="7"/>
      <c r="Y73" s="7"/>
      <c r="Z73" s="7"/>
      <c r="AA73" s="7"/>
      <c r="AB73" s="7"/>
      <c r="AC73" s="7">
        <v>1</v>
      </c>
      <c r="AD73" s="125"/>
    </row>
    <row r="74" spans="1:30" s="27" customFormat="1" ht="20" customHeight="1" x14ac:dyDescent="0.2">
      <c r="A74" s="48">
        <v>383</v>
      </c>
      <c r="B74" s="7"/>
      <c r="C74" s="7" t="s">
        <v>83</v>
      </c>
      <c r="D74" s="7" t="s">
        <v>99</v>
      </c>
      <c r="E74" s="7"/>
      <c r="F74" s="7">
        <v>13</v>
      </c>
      <c r="G74" s="7">
        <v>3</v>
      </c>
      <c r="H74" s="7" t="s">
        <v>93</v>
      </c>
      <c r="I74" s="7" t="s">
        <v>85</v>
      </c>
      <c r="J74" s="7" t="s">
        <v>83</v>
      </c>
      <c r="K74" s="7">
        <v>-57</v>
      </c>
      <c r="L74" s="7"/>
      <c r="M74" s="7"/>
      <c r="N74" s="7">
        <v>13</v>
      </c>
      <c r="O74" s="7">
        <v>14</v>
      </c>
      <c r="P74" s="7">
        <v>-63.363700000000001</v>
      </c>
      <c r="Q74" s="7">
        <v>238.7544</v>
      </c>
      <c r="R74" s="7">
        <v>12.473699999999999</v>
      </c>
      <c r="S74" s="7">
        <v>1</v>
      </c>
      <c r="T74" s="10">
        <v>175</v>
      </c>
      <c r="U74" s="12">
        <v>10</v>
      </c>
      <c r="V74" s="10"/>
      <c r="W74" s="10"/>
      <c r="X74" s="7"/>
      <c r="Y74" s="7"/>
      <c r="Z74" s="7"/>
      <c r="AA74" s="7"/>
      <c r="AB74" s="7"/>
      <c r="AC74" s="7">
        <v>1</v>
      </c>
      <c r="AD74" s="125"/>
    </row>
    <row r="75" spans="1:30" s="27" customFormat="1" ht="20" customHeight="1" x14ac:dyDescent="0.2">
      <c r="A75" s="48">
        <v>384</v>
      </c>
      <c r="B75" s="7"/>
      <c r="C75" s="7" t="s">
        <v>83</v>
      </c>
      <c r="D75" s="7" t="s">
        <v>99</v>
      </c>
      <c r="E75" s="7"/>
      <c r="F75" s="7">
        <v>13</v>
      </c>
      <c r="G75" s="7">
        <v>4</v>
      </c>
      <c r="H75" s="7" t="s">
        <v>93</v>
      </c>
      <c r="I75" s="7" t="s">
        <v>85</v>
      </c>
      <c r="J75" s="7" t="s">
        <v>83</v>
      </c>
      <c r="K75" s="7">
        <v>-53.3</v>
      </c>
      <c r="L75" s="7"/>
      <c r="M75" s="7"/>
      <c r="N75" s="7">
        <v>15</v>
      </c>
      <c r="O75" s="7">
        <v>16</v>
      </c>
      <c r="P75" s="7">
        <v>-76.751599999999996</v>
      </c>
      <c r="Q75" s="7">
        <v>208.14250000000001</v>
      </c>
      <c r="R75" s="7">
        <v>12.196400000000001</v>
      </c>
      <c r="S75" s="7">
        <v>1</v>
      </c>
      <c r="T75" s="10">
        <v>125</v>
      </c>
      <c r="U75" s="12">
        <v>103</v>
      </c>
      <c r="V75" s="10"/>
      <c r="W75" s="10"/>
      <c r="X75" s="7"/>
      <c r="Y75" s="7"/>
      <c r="Z75" s="7"/>
      <c r="AA75" s="7"/>
      <c r="AB75" s="7"/>
      <c r="AC75" s="7">
        <v>1</v>
      </c>
      <c r="AD75" s="125"/>
    </row>
    <row r="76" spans="1:30" s="27" customFormat="1" ht="20" customHeight="1" x14ac:dyDescent="0.2">
      <c r="A76" s="48">
        <v>388</v>
      </c>
      <c r="B76" s="7"/>
      <c r="C76" s="7" t="s">
        <v>83</v>
      </c>
      <c r="D76" s="7" t="s">
        <v>100</v>
      </c>
      <c r="E76" s="7"/>
      <c r="F76" s="7">
        <v>14</v>
      </c>
      <c r="G76" s="7">
        <v>3</v>
      </c>
      <c r="H76" s="7" t="s">
        <v>93</v>
      </c>
      <c r="I76" s="7" t="s">
        <v>86</v>
      </c>
      <c r="J76" s="7" t="s">
        <v>83</v>
      </c>
      <c r="K76" s="7">
        <v>-57.5</v>
      </c>
      <c r="L76" s="7"/>
      <c r="M76" s="7"/>
      <c r="N76" s="7">
        <v>1</v>
      </c>
      <c r="O76" s="7">
        <v>2</v>
      </c>
      <c r="P76" s="7">
        <v>-66.620900000000006</v>
      </c>
      <c r="Q76" s="7">
        <v>262.87880000000001</v>
      </c>
      <c r="R76" s="7">
        <v>17.837</v>
      </c>
      <c r="S76" s="7">
        <v>1</v>
      </c>
      <c r="T76" s="10">
        <v>100</v>
      </c>
      <c r="U76" s="12">
        <v>2</v>
      </c>
      <c r="V76" s="10"/>
      <c r="W76" s="10"/>
      <c r="X76" s="7"/>
      <c r="Y76" s="7"/>
      <c r="Z76" s="7"/>
      <c r="AA76" s="7"/>
      <c r="AB76" s="7"/>
      <c r="AC76" s="7">
        <v>1</v>
      </c>
      <c r="AD76" s="125"/>
    </row>
    <row r="77" spans="1:30" s="27" customFormat="1" ht="20" customHeight="1" x14ac:dyDescent="0.2">
      <c r="A77" s="48">
        <v>389</v>
      </c>
      <c r="B77" s="7"/>
      <c r="C77" s="7" t="s">
        <v>83</v>
      </c>
      <c r="D77" s="7" t="s">
        <v>100</v>
      </c>
      <c r="E77" s="7"/>
      <c r="F77" s="7">
        <v>14</v>
      </c>
      <c r="G77" s="7">
        <v>4</v>
      </c>
      <c r="H77" s="7" t="s">
        <v>93</v>
      </c>
      <c r="I77" s="7" t="s">
        <v>86</v>
      </c>
      <c r="J77" s="7" t="s">
        <v>83</v>
      </c>
      <c r="K77" s="7">
        <v>-56.6</v>
      </c>
      <c r="L77" s="7"/>
      <c r="M77" s="7"/>
      <c r="N77" s="7">
        <v>3</v>
      </c>
      <c r="O77" s="7">
        <v>4</v>
      </c>
      <c r="P77" s="27">
        <v>-105.76349999999999</v>
      </c>
      <c r="Q77" s="7">
        <v>176.63810000000001</v>
      </c>
      <c r="R77" s="7">
        <v>16.989999999999998</v>
      </c>
      <c r="S77" s="7">
        <v>1</v>
      </c>
      <c r="T77" s="10">
        <v>0</v>
      </c>
      <c r="U77" s="12">
        <v>274</v>
      </c>
      <c r="V77" s="10"/>
      <c r="W77" s="10"/>
      <c r="X77" s="7"/>
      <c r="Y77" s="7"/>
      <c r="Z77" s="7"/>
      <c r="AA77" s="7"/>
      <c r="AB77" s="7"/>
      <c r="AC77" s="7">
        <v>2</v>
      </c>
      <c r="AD77" s="125" t="s">
        <v>202</v>
      </c>
    </row>
    <row r="78" spans="1:30" s="27" customFormat="1" ht="20" customHeight="1" x14ac:dyDescent="0.2">
      <c r="A78" s="48">
        <v>390</v>
      </c>
      <c r="B78" s="7"/>
      <c r="C78" s="7" t="s">
        <v>83</v>
      </c>
      <c r="D78" s="7" t="s">
        <v>101</v>
      </c>
      <c r="E78" s="7"/>
      <c r="F78" s="7">
        <v>14</v>
      </c>
      <c r="G78" s="7">
        <v>5</v>
      </c>
      <c r="H78" s="7" t="s">
        <v>93</v>
      </c>
      <c r="I78" s="7" t="s">
        <v>86</v>
      </c>
      <c r="J78" s="7" t="s">
        <v>83</v>
      </c>
      <c r="K78" s="7">
        <v>-55.9</v>
      </c>
      <c r="L78" s="7"/>
      <c r="M78" s="7"/>
      <c r="N78" s="7">
        <v>5</v>
      </c>
      <c r="O78" s="7">
        <v>7</v>
      </c>
      <c r="P78" s="7">
        <v>-192.1644</v>
      </c>
      <c r="Q78" s="7">
        <v>89.964299999999994</v>
      </c>
      <c r="R78" s="7">
        <v>18.298500000000001</v>
      </c>
      <c r="S78" s="7">
        <v>1</v>
      </c>
      <c r="T78" s="10"/>
      <c r="U78" s="12">
        <v>180</v>
      </c>
      <c r="V78" s="10"/>
      <c r="W78" s="10"/>
      <c r="X78" s="7"/>
      <c r="Y78" s="7"/>
      <c r="Z78" s="7"/>
      <c r="AA78" s="7"/>
      <c r="AB78" s="7"/>
      <c r="AC78" s="7">
        <v>1</v>
      </c>
      <c r="AD78" s="125" t="s">
        <v>203</v>
      </c>
    </row>
    <row r="79" spans="1:30" s="29" customFormat="1" ht="20" customHeight="1" thickBot="1" x14ac:dyDescent="0.25">
      <c r="A79" s="51">
        <v>392</v>
      </c>
      <c r="B79" s="14"/>
      <c r="C79" s="14" t="s">
        <v>83</v>
      </c>
      <c r="D79" s="14" t="s">
        <v>101</v>
      </c>
      <c r="E79" s="14"/>
      <c r="F79" s="14">
        <v>14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6"/>
      <c r="U79" s="28">
        <v>88</v>
      </c>
      <c r="V79" s="16"/>
      <c r="W79" s="16"/>
      <c r="X79" s="14"/>
      <c r="Y79" s="14"/>
      <c r="Z79" s="14"/>
      <c r="AA79" s="14"/>
      <c r="AB79" s="14"/>
      <c r="AC79" s="14">
        <v>1</v>
      </c>
      <c r="AD79" s="127"/>
    </row>
    <row r="80" spans="1:30" s="137" customFormat="1" x14ac:dyDescent="0.2">
      <c r="A80" s="198" t="s">
        <v>0</v>
      </c>
      <c r="B80" s="185"/>
      <c r="C80" s="185"/>
      <c r="D80" s="185"/>
      <c r="E80" s="185"/>
      <c r="F80" s="185"/>
      <c r="G80" s="186"/>
      <c r="H80" s="186"/>
      <c r="I80" s="185"/>
      <c r="J80" s="137" t="s">
        <v>193</v>
      </c>
      <c r="K80" s="145">
        <f>AVERAGE(K66:K67)</f>
        <v>-55.85</v>
      </c>
      <c r="O80" s="137" t="s">
        <v>193</v>
      </c>
      <c r="P80" s="145">
        <f t="shared" ref="P80:R80" si="15">AVERAGE(P66:P67)</f>
        <v>-90.279150000000001</v>
      </c>
      <c r="Q80" s="145">
        <f t="shared" si="15"/>
        <v>191.86154999999999</v>
      </c>
      <c r="R80" s="145">
        <f t="shared" si="15"/>
        <v>16.155750000000001</v>
      </c>
      <c r="T80" s="145">
        <f>MEDIAN(T66:T67)</f>
        <v>25</v>
      </c>
      <c r="U80" s="145">
        <f t="shared" ref="U80" si="16">AVERAGE(U66:U67)</f>
        <v>107</v>
      </c>
      <c r="V80" s="137" t="e">
        <f>AVERAGE(V62:V69)</f>
        <v>#DIV/0!</v>
      </c>
      <c r="W80" s="186"/>
      <c r="X80" s="186"/>
      <c r="Y80" s="186">
        <f t="shared" ref="Y80:Y87" si="17">U80/300</f>
        <v>0.35666666666666669</v>
      </c>
      <c r="Z80" s="186"/>
      <c r="AA80" s="186"/>
      <c r="AB80" s="186"/>
      <c r="AC80" s="186"/>
      <c r="AD80" s="196"/>
    </row>
    <row r="81" spans="1:30" s="137" customFormat="1" x14ac:dyDescent="0.2">
      <c r="A81" s="198"/>
      <c r="B81" s="185"/>
      <c r="C81" s="185"/>
      <c r="D81" s="185"/>
      <c r="E81" s="185"/>
      <c r="F81" s="185"/>
      <c r="G81" s="186"/>
      <c r="H81" s="186"/>
      <c r="I81" s="185"/>
      <c r="J81" s="137" t="s">
        <v>194</v>
      </c>
      <c r="K81" s="145">
        <f>AVERAGE(K72:K75)</f>
        <v>-51.924999999999997</v>
      </c>
      <c r="O81" s="137" t="s">
        <v>194</v>
      </c>
      <c r="P81" s="145">
        <f>AVERAGE(P72:P75)</f>
        <v>-98.487624999999994</v>
      </c>
      <c r="Q81" s="145">
        <f>AVERAGE(Q72:Q75)</f>
        <v>214.35065</v>
      </c>
      <c r="R81" s="145">
        <f>AVERAGE(R72:R75)</f>
        <v>12.518525</v>
      </c>
      <c r="T81" s="145">
        <f>MEDIAN(T72:T75)</f>
        <v>87.5</v>
      </c>
      <c r="U81" s="145">
        <f>AVERAGE(U72:U75)</f>
        <v>36</v>
      </c>
      <c r="V81" s="137" t="e">
        <f>AVERAGE(V79:V79)</f>
        <v>#DIV/0!</v>
      </c>
      <c r="W81" s="186"/>
      <c r="X81" s="186"/>
      <c r="Y81" s="186">
        <f t="shared" si="17"/>
        <v>0.12</v>
      </c>
      <c r="Z81" s="186"/>
      <c r="AA81" s="186"/>
      <c r="AB81" s="186"/>
      <c r="AC81" s="186"/>
      <c r="AD81" s="196"/>
    </row>
    <row r="82" spans="1:30" s="137" customFormat="1" x14ac:dyDescent="0.2">
      <c r="A82" s="198"/>
      <c r="B82" s="185"/>
      <c r="C82" s="185"/>
      <c r="D82" s="185"/>
      <c r="E82" s="185"/>
      <c r="F82" s="185"/>
      <c r="G82" s="186"/>
      <c r="H82" s="186"/>
      <c r="I82" s="185"/>
      <c r="J82" s="137" t="s">
        <v>195</v>
      </c>
      <c r="K82" s="145">
        <f>AVERAGE(K69:K71)</f>
        <v>-50.233333333333341</v>
      </c>
      <c r="O82" s="137" t="s">
        <v>195</v>
      </c>
      <c r="P82" s="145">
        <f>AVERAGE(P69:P71)</f>
        <v>-42.511366666666667</v>
      </c>
      <c r="Q82" s="145">
        <f>AVERAGE(Q69:Q71)</f>
        <v>588.07916666666665</v>
      </c>
      <c r="R82" s="145">
        <f>AVERAGE(R69:R71)</f>
        <v>13.004766666666667</v>
      </c>
      <c r="T82" s="145">
        <f>MEDIAN(T69:T71)</f>
        <v>50</v>
      </c>
      <c r="U82" s="145">
        <f>AVERAGE(U69:U71)</f>
        <v>6</v>
      </c>
      <c r="V82" s="137" t="e">
        <f>AVERAGE(V70:V74)</f>
        <v>#DIV/0!</v>
      </c>
      <c r="W82" s="186"/>
      <c r="X82" s="186"/>
      <c r="Y82" s="186">
        <f t="shared" si="17"/>
        <v>0.02</v>
      </c>
      <c r="Z82" s="186"/>
      <c r="AA82" s="186"/>
      <c r="AB82" s="186"/>
      <c r="AC82" s="186"/>
      <c r="AD82" s="196"/>
    </row>
    <row r="83" spans="1:30" s="136" customFormat="1" ht="17" thickBot="1" x14ac:dyDescent="0.25">
      <c r="A83" s="192"/>
      <c r="B83" s="193"/>
      <c r="C83" s="193"/>
      <c r="D83" s="193"/>
      <c r="E83" s="193"/>
      <c r="F83" s="193"/>
      <c r="G83" s="194"/>
      <c r="H83" s="194"/>
      <c r="I83" s="193"/>
      <c r="J83" s="136" t="s">
        <v>75</v>
      </c>
      <c r="K83" s="144"/>
      <c r="O83" s="136" t="s">
        <v>75</v>
      </c>
      <c r="P83" s="144"/>
      <c r="Q83" s="144"/>
      <c r="R83" s="144"/>
      <c r="T83" s="144"/>
      <c r="U83" s="144"/>
      <c r="V83" s="136" t="e">
        <f>AVERAGE(V62:V64)</f>
        <v>#DIV/0!</v>
      </c>
      <c r="W83" s="194"/>
      <c r="X83" s="194"/>
      <c r="Y83" s="194">
        <f t="shared" si="17"/>
        <v>0</v>
      </c>
      <c r="Z83" s="194"/>
      <c r="AA83" s="194"/>
      <c r="AB83" s="194"/>
      <c r="AC83" s="194"/>
      <c r="AD83" s="195"/>
    </row>
    <row r="84" spans="1:30" s="215" customFormat="1" x14ac:dyDescent="0.2">
      <c r="A84" s="212" t="s">
        <v>0</v>
      </c>
      <c r="B84" s="213"/>
      <c r="C84" s="213"/>
      <c r="D84" s="213"/>
      <c r="E84" s="213"/>
      <c r="F84" s="213"/>
      <c r="G84" s="214"/>
      <c r="H84" s="214"/>
      <c r="I84" s="213"/>
      <c r="J84" s="215" t="s">
        <v>197</v>
      </c>
      <c r="K84" s="232">
        <f>AVERAGE(K68)</f>
        <v>-57.5</v>
      </c>
      <c r="O84" s="215" t="s">
        <v>193</v>
      </c>
      <c r="P84" s="232">
        <f t="shared" ref="P84:R84" si="18">AVERAGE(P68)</f>
        <v>-45.8401</v>
      </c>
      <c r="Q84" s="232">
        <f t="shared" si="18"/>
        <v>173.93279999999999</v>
      </c>
      <c r="R84" s="232">
        <f t="shared" si="18"/>
        <v>21.2881</v>
      </c>
      <c r="T84" s="232" t="e">
        <f t="shared" ref="T84:U84" si="19">AVERAGE(T68)</f>
        <v>#DIV/0!</v>
      </c>
      <c r="U84" s="232">
        <f t="shared" si="19"/>
        <v>43</v>
      </c>
      <c r="V84" s="215" t="e">
        <f>AVERAGE(V67:V73)</f>
        <v>#DIV/0!</v>
      </c>
      <c r="W84" s="214"/>
      <c r="X84" s="214"/>
      <c r="Y84" s="214">
        <f t="shared" si="17"/>
        <v>0.14333333333333334</v>
      </c>
      <c r="Z84" s="214"/>
      <c r="AA84" s="214"/>
      <c r="AB84" s="214"/>
      <c r="AC84" s="214"/>
      <c r="AD84" s="216"/>
    </row>
    <row r="85" spans="1:30" s="220" customFormat="1" x14ac:dyDescent="0.2">
      <c r="A85" s="217"/>
      <c r="B85" s="218"/>
      <c r="C85" s="218"/>
      <c r="D85" s="218"/>
      <c r="E85" s="218"/>
      <c r="F85" s="218"/>
      <c r="G85" s="219"/>
      <c r="H85" s="219"/>
      <c r="I85" s="218"/>
      <c r="J85" s="220" t="s">
        <v>199</v>
      </c>
      <c r="K85" s="233">
        <f>AVERAGE(K76:K78)</f>
        <v>-56.666666666666664</v>
      </c>
      <c r="O85" s="220" t="s">
        <v>194</v>
      </c>
      <c r="P85" s="233">
        <f>AVERAGE(P76:P78)</f>
        <v>-121.51626666666668</v>
      </c>
      <c r="Q85" s="233">
        <f>AVERAGE(Q76:Q78)</f>
        <v>176.49373333333335</v>
      </c>
      <c r="R85" s="233">
        <f>AVERAGE(R76:R78)</f>
        <v>17.708500000000001</v>
      </c>
      <c r="T85" s="233">
        <f>MEDIAN(T76:T78)</f>
        <v>50</v>
      </c>
      <c r="U85" s="233">
        <f>AVERAGE(U76:U78)</f>
        <v>152</v>
      </c>
      <c r="V85" s="220" t="e">
        <f>AVERAGE(V81:V83)</f>
        <v>#DIV/0!</v>
      </c>
      <c r="W85" s="219"/>
      <c r="X85" s="219"/>
      <c r="Y85" s="219">
        <f t="shared" si="17"/>
        <v>0.50666666666666671</v>
      </c>
      <c r="Z85" s="219"/>
      <c r="AA85" s="219"/>
      <c r="AB85" s="219"/>
      <c r="AC85" s="219"/>
      <c r="AD85" s="221"/>
    </row>
    <row r="86" spans="1:30" s="220" customFormat="1" x14ac:dyDescent="0.2">
      <c r="A86" s="217"/>
      <c r="B86" s="218"/>
      <c r="C86" s="218"/>
      <c r="D86" s="218"/>
      <c r="E86" s="218"/>
      <c r="F86" s="218"/>
      <c r="G86" s="219"/>
      <c r="H86" s="219"/>
      <c r="I86" s="218"/>
      <c r="J86" s="220" t="s">
        <v>198</v>
      </c>
      <c r="K86" s="233"/>
      <c r="O86" s="220" t="s">
        <v>195</v>
      </c>
      <c r="P86" s="233"/>
      <c r="Q86" s="233"/>
      <c r="R86" s="233"/>
      <c r="T86" s="233"/>
      <c r="U86" s="233"/>
      <c r="V86" s="220" t="e">
        <f>AVERAGE(V74:V78)</f>
        <v>#DIV/0!</v>
      </c>
      <c r="W86" s="219"/>
      <c r="X86" s="219"/>
      <c r="Y86" s="219">
        <f t="shared" si="17"/>
        <v>0</v>
      </c>
      <c r="Z86" s="219"/>
      <c r="AA86" s="219"/>
      <c r="AB86" s="219"/>
      <c r="AC86" s="219"/>
      <c r="AD86" s="221"/>
    </row>
    <row r="87" spans="1:30" s="225" customFormat="1" ht="17" thickBot="1" x14ac:dyDescent="0.25">
      <c r="A87" s="222"/>
      <c r="B87" s="223"/>
      <c r="C87" s="223"/>
      <c r="D87" s="223"/>
      <c r="E87" s="223"/>
      <c r="F87" s="223"/>
      <c r="G87" s="224"/>
      <c r="H87" s="224"/>
      <c r="I87" s="223"/>
      <c r="J87" s="225" t="s">
        <v>200</v>
      </c>
      <c r="K87" s="234"/>
      <c r="O87" s="225" t="s">
        <v>75</v>
      </c>
      <c r="P87" s="234"/>
      <c r="Q87" s="234"/>
      <c r="R87" s="234"/>
      <c r="T87" s="234"/>
      <c r="U87" s="234"/>
      <c r="V87" s="225" t="e">
        <f>AVERAGE(V66:V66)</f>
        <v>#DIV/0!</v>
      </c>
      <c r="W87" s="224"/>
      <c r="X87" s="224"/>
      <c r="Y87" s="224">
        <f t="shared" si="17"/>
        <v>0</v>
      </c>
      <c r="Z87" s="224"/>
      <c r="AA87" s="224"/>
      <c r="AB87" s="224"/>
      <c r="AC87" s="224"/>
      <c r="AD87" s="226"/>
    </row>
    <row r="89" spans="1:30" x14ac:dyDescent="0.2">
      <c r="A89" t="s">
        <v>50</v>
      </c>
      <c r="M89" s="27"/>
      <c r="N89" s="331" t="s">
        <v>104</v>
      </c>
      <c r="O89" s="331"/>
      <c r="P89" s="331"/>
      <c r="Q89" s="331"/>
      <c r="R89" s="331"/>
      <c r="S89" s="331"/>
      <c r="U89" s="362" t="s">
        <v>0</v>
      </c>
      <c r="V89" s="362"/>
      <c r="W89" s="362"/>
      <c r="X89" s="362"/>
      <c r="Y89" s="362"/>
      <c r="Z89" s="362"/>
    </row>
    <row r="90" spans="1:30" x14ac:dyDescent="0.2">
      <c r="A90" s="36"/>
      <c r="B90" s="370" t="s">
        <v>89</v>
      </c>
      <c r="C90" s="371"/>
      <c r="D90" s="372"/>
      <c r="E90" s="370" t="s">
        <v>90</v>
      </c>
      <c r="F90" s="371"/>
      <c r="G90" s="372"/>
      <c r="H90" s="365" t="s">
        <v>97</v>
      </c>
      <c r="I90" s="365"/>
      <c r="J90" s="365"/>
      <c r="K90" s="365" t="s">
        <v>98</v>
      </c>
      <c r="L90" s="365"/>
      <c r="M90" s="366"/>
      <c r="N90" s="363" t="s">
        <v>102</v>
      </c>
      <c r="O90" s="363"/>
      <c r="P90" s="363"/>
      <c r="Q90" s="363" t="s">
        <v>103</v>
      </c>
      <c r="R90" s="363"/>
      <c r="S90" s="363"/>
      <c r="U90" s="116" t="s">
        <v>179</v>
      </c>
      <c r="V90" s="36" t="s">
        <v>90</v>
      </c>
      <c r="W90" s="36" t="s">
        <v>180</v>
      </c>
      <c r="X90" s="36" t="s">
        <v>98</v>
      </c>
      <c r="Y90" s="36" t="s">
        <v>181</v>
      </c>
      <c r="Z90" s="36" t="s">
        <v>103</v>
      </c>
    </row>
    <row r="91" spans="1:30" x14ac:dyDescent="0.2">
      <c r="A91" s="45" t="s">
        <v>44</v>
      </c>
      <c r="B91" s="39">
        <v>-32.400599999999997</v>
      </c>
      <c r="C91" s="39">
        <v>-29.769400000000001</v>
      </c>
      <c r="D91" s="39">
        <v>-46.267400000000002</v>
      </c>
      <c r="E91" s="39">
        <v>-52.9358</v>
      </c>
      <c r="F91" s="39">
        <v>-50.979700000000001</v>
      </c>
      <c r="G91" s="39"/>
      <c r="H91" s="39">
        <v>-40.520899999999997</v>
      </c>
      <c r="I91" s="39">
        <v>-62.497300000000003</v>
      </c>
      <c r="J91" s="39">
        <v>-33.728000000000002</v>
      </c>
      <c r="K91" s="44">
        <v>-43.143599999999999</v>
      </c>
      <c r="L91" s="39">
        <v>-60.380899999999997</v>
      </c>
      <c r="M91" s="52">
        <v>-42.784599999999998</v>
      </c>
      <c r="N91" s="39">
        <v>-63.0364</v>
      </c>
      <c r="O91" s="39">
        <v>-117.5219</v>
      </c>
      <c r="P91" s="39"/>
      <c r="Q91" s="39">
        <v>-45.8401</v>
      </c>
      <c r="R91" s="39"/>
      <c r="S91" s="39"/>
      <c r="U91" s="38">
        <f>AVERAGE(B91:D91)</f>
        <v>-36.145800000000001</v>
      </c>
      <c r="V91" s="38">
        <f>AVERAGE(E91:G91)</f>
        <v>-51.957750000000004</v>
      </c>
      <c r="W91" s="38">
        <f>AVERAGE(H91:J91)</f>
        <v>-45.58206666666667</v>
      </c>
      <c r="X91" s="38">
        <f>AVERAGE(K91:M91)</f>
        <v>-48.7697</v>
      </c>
      <c r="Y91" s="38">
        <f>AVERAGE(N91:P91)</f>
        <v>-90.279150000000001</v>
      </c>
      <c r="Z91" s="38">
        <f>AVERAGE(Q91:S91)</f>
        <v>-45.8401</v>
      </c>
    </row>
    <row r="92" spans="1:30" x14ac:dyDescent="0.2">
      <c r="A92" s="45" t="s">
        <v>45</v>
      </c>
      <c r="B92" s="39">
        <v>-19.677900000000001</v>
      </c>
      <c r="C92" s="39">
        <v>-67.900800000000004</v>
      </c>
      <c r="D92" s="40">
        <v>-94.165700000000001</v>
      </c>
      <c r="E92" s="39">
        <v>-48.320700000000002</v>
      </c>
      <c r="F92" s="39">
        <v>-89.055199999999999</v>
      </c>
      <c r="G92" s="39"/>
      <c r="H92" s="39">
        <v>-106.5556</v>
      </c>
      <c r="I92" s="39">
        <v>-22.271999999999998</v>
      </c>
      <c r="J92" s="39">
        <v>-15.563700000000001</v>
      </c>
      <c r="K92" s="44">
        <v>-112.69929999999999</v>
      </c>
      <c r="L92" s="39">
        <v>-98.960599999999999</v>
      </c>
      <c r="M92" s="52">
        <v>-107.215</v>
      </c>
      <c r="N92" s="39">
        <v>-126.15819999999999</v>
      </c>
      <c r="O92" s="39">
        <v>-127.67700000000001</v>
      </c>
      <c r="P92" s="39">
        <v>-63.363700000000001</v>
      </c>
      <c r="Q92" s="39">
        <v>-66.620900000000006</v>
      </c>
      <c r="R92" s="40">
        <v>-105.76349999999999</v>
      </c>
      <c r="S92" s="39"/>
      <c r="U92" s="38">
        <f t="shared" ref="U92" si="20">AVERAGE(B92:D92)</f>
        <v>-60.581466666666664</v>
      </c>
      <c r="V92" s="38">
        <f t="shared" ref="V92" si="21">AVERAGE(E92:G92)</f>
        <v>-68.687950000000001</v>
      </c>
      <c r="W92" s="38">
        <f>AVERAGE(H92:J92)</f>
        <v>-48.130433333333336</v>
      </c>
      <c r="X92" s="38">
        <f>AVERAGE(K92:M92)</f>
        <v>-106.29163333333334</v>
      </c>
      <c r="Y92" s="38">
        <f>AVERAGE(N92:P92)</f>
        <v>-105.73296666666666</v>
      </c>
      <c r="Z92" s="38">
        <f>AVERAGE(Q92:S92)</f>
        <v>-86.1922</v>
      </c>
    </row>
    <row r="93" spans="1:30" x14ac:dyDescent="0.2">
      <c r="A93" s="45" t="s">
        <v>49</v>
      </c>
      <c r="B93" s="39"/>
      <c r="C93" s="39"/>
      <c r="D93" s="39"/>
      <c r="E93" s="39"/>
      <c r="F93" s="39"/>
      <c r="G93" s="39"/>
      <c r="H93" s="39">
        <v>-13.2469</v>
      </c>
      <c r="I93" s="39">
        <v>-44.250799999999998</v>
      </c>
      <c r="J93" s="39">
        <v>-16.5609</v>
      </c>
      <c r="K93" s="44">
        <v>-59.812100000000001</v>
      </c>
      <c r="L93" s="39">
        <v>-85.402699999999996</v>
      </c>
      <c r="M93" s="45">
        <v>-98.672499999999999</v>
      </c>
      <c r="N93" s="39"/>
      <c r="O93" s="39"/>
      <c r="P93" s="39"/>
      <c r="Q93" s="39"/>
      <c r="R93" s="39"/>
      <c r="S93" s="40"/>
      <c r="U93" s="122"/>
      <c r="V93" s="17"/>
      <c r="W93" s="17"/>
      <c r="X93" s="17"/>
      <c r="Y93" s="17"/>
      <c r="Z93" s="17"/>
    </row>
    <row r="94" spans="1:30" x14ac:dyDescent="0.2">
      <c r="A94" s="45"/>
      <c r="B94" s="40"/>
      <c r="C94" s="40"/>
      <c r="D94" s="40"/>
      <c r="E94" s="40"/>
      <c r="F94" s="40"/>
      <c r="G94" s="40"/>
      <c r="H94" s="40"/>
      <c r="I94" s="40"/>
      <c r="J94" s="40"/>
      <c r="K94" s="117"/>
      <c r="L94" s="40"/>
      <c r="M94" s="45"/>
      <c r="N94" s="40"/>
      <c r="O94" s="40"/>
      <c r="P94" s="40"/>
      <c r="Q94" s="40"/>
      <c r="R94" s="40"/>
      <c r="S94" s="40"/>
      <c r="U94" s="122"/>
      <c r="V94" s="17"/>
      <c r="W94" s="17"/>
      <c r="X94" s="17"/>
      <c r="Y94" s="17"/>
      <c r="Z94" s="17"/>
    </row>
    <row r="95" spans="1:30" x14ac:dyDescent="0.2">
      <c r="A95" s="45" t="s">
        <v>51</v>
      </c>
      <c r="B95" s="40"/>
      <c r="C95" s="40"/>
      <c r="D95" s="40"/>
      <c r="E95" s="40"/>
      <c r="F95" s="40"/>
      <c r="G95" s="40"/>
      <c r="H95" s="40"/>
      <c r="I95" s="40"/>
      <c r="J95" s="40"/>
      <c r="K95" s="117"/>
      <c r="L95" s="40"/>
      <c r="M95" s="45"/>
      <c r="N95" s="40"/>
      <c r="O95" s="40"/>
      <c r="P95" s="40"/>
      <c r="Q95" s="40"/>
      <c r="R95" s="40"/>
      <c r="S95" s="40"/>
      <c r="U95" s="122"/>
      <c r="V95" s="17"/>
      <c r="W95" s="17"/>
      <c r="X95" s="17"/>
      <c r="Y95" s="17"/>
      <c r="Z95" s="17"/>
    </row>
    <row r="96" spans="1:30" x14ac:dyDescent="0.2">
      <c r="A96" s="45"/>
      <c r="B96" s="367" t="s">
        <v>89</v>
      </c>
      <c r="C96" s="368"/>
      <c r="D96" s="369"/>
      <c r="E96" s="367" t="s">
        <v>90</v>
      </c>
      <c r="F96" s="368"/>
      <c r="G96" s="369"/>
      <c r="H96" s="365" t="s">
        <v>97</v>
      </c>
      <c r="I96" s="365"/>
      <c r="J96" s="365"/>
      <c r="K96" s="365" t="s">
        <v>98</v>
      </c>
      <c r="L96" s="365"/>
      <c r="M96" s="366"/>
      <c r="N96" s="363" t="s">
        <v>102</v>
      </c>
      <c r="O96" s="363"/>
      <c r="P96" s="363"/>
      <c r="Q96" s="363" t="s">
        <v>103</v>
      </c>
      <c r="R96" s="363"/>
      <c r="S96" s="363"/>
      <c r="U96" s="116" t="s">
        <v>179</v>
      </c>
      <c r="V96" s="36" t="s">
        <v>90</v>
      </c>
      <c r="W96" s="36" t="s">
        <v>180</v>
      </c>
      <c r="X96" s="36" t="s">
        <v>98</v>
      </c>
      <c r="Y96" s="36" t="s">
        <v>181</v>
      </c>
      <c r="Z96" s="36" t="s">
        <v>103</v>
      </c>
    </row>
    <row r="97" spans="1:54" x14ac:dyDescent="0.2">
      <c r="A97" s="45" t="s">
        <v>44</v>
      </c>
      <c r="B97" s="39">
        <v>285.07859999999999</v>
      </c>
      <c r="C97" s="39">
        <v>486.24020000000002</v>
      </c>
      <c r="D97" s="39">
        <v>126.017</v>
      </c>
      <c r="E97" s="39">
        <v>623.03549999999996</v>
      </c>
      <c r="F97" s="39">
        <v>307.44139999999999</v>
      </c>
      <c r="G97" s="39"/>
      <c r="H97" s="39">
        <v>619.98170000000005</v>
      </c>
      <c r="I97" s="39">
        <v>437.66230000000002</v>
      </c>
      <c r="J97" s="39">
        <v>358.98379999999997</v>
      </c>
      <c r="K97" s="44">
        <v>239.76570000000001</v>
      </c>
      <c r="L97" s="39">
        <v>201.12299999999999</v>
      </c>
      <c r="M97" s="52">
        <v>533.22979999999995</v>
      </c>
      <c r="N97" s="39">
        <v>234.91589999999999</v>
      </c>
      <c r="O97" s="39">
        <v>148.80719999999999</v>
      </c>
      <c r="P97" s="39"/>
      <c r="Q97" s="39">
        <v>173.93279999999999</v>
      </c>
      <c r="R97" s="39"/>
      <c r="S97" s="39"/>
      <c r="U97" s="38">
        <f>AVERAGE(B97:D97)</f>
        <v>299.11193333333335</v>
      </c>
      <c r="V97" s="38">
        <f>AVERAGE(E97:G97)</f>
        <v>465.23844999999994</v>
      </c>
      <c r="W97" s="38">
        <f>AVERAGE(H97:J97)</f>
        <v>472.20926666666668</v>
      </c>
      <c r="X97" s="38">
        <f>AVERAGE(K97:M97)</f>
        <v>324.70616666666666</v>
      </c>
      <c r="Y97" s="38">
        <f>AVERAGE(N97:P97)</f>
        <v>191.86154999999999</v>
      </c>
      <c r="Z97" s="38">
        <f>AVERAGE(Q97:S97)</f>
        <v>173.93279999999999</v>
      </c>
    </row>
    <row r="98" spans="1:54" x14ac:dyDescent="0.2">
      <c r="A98" s="45" t="s">
        <v>45</v>
      </c>
      <c r="B98" s="39">
        <v>388.42430000000002</v>
      </c>
      <c r="C98" s="39">
        <v>120.03489999999999</v>
      </c>
      <c r="D98" s="39">
        <v>253.36969999999999</v>
      </c>
      <c r="E98" s="39">
        <v>467.45690000000002</v>
      </c>
      <c r="F98" s="39">
        <v>374.26679999999999</v>
      </c>
      <c r="G98" s="39"/>
      <c r="H98" s="39">
        <v>227.2192</v>
      </c>
      <c r="I98" s="39">
        <v>369.21080000000001</v>
      </c>
      <c r="J98" s="39">
        <v>457.00760000000002</v>
      </c>
      <c r="K98" s="44">
        <v>317.2208</v>
      </c>
      <c r="L98" s="39">
        <v>796.21519999999998</v>
      </c>
      <c r="M98" s="52">
        <v>173.84200000000001</v>
      </c>
      <c r="N98" s="39">
        <v>187.9965</v>
      </c>
      <c r="O98" s="39">
        <v>222.50919999999999</v>
      </c>
      <c r="P98" s="39">
        <v>238.7544</v>
      </c>
      <c r="Q98" s="39">
        <v>262.87880000000001</v>
      </c>
      <c r="R98" s="39">
        <v>176.63810000000001</v>
      </c>
      <c r="S98" s="39"/>
      <c r="U98" s="38">
        <f t="shared" ref="U98" si="22">AVERAGE(B98:D98)</f>
        <v>253.94296666666665</v>
      </c>
      <c r="V98" s="38">
        <f t="shared" ref="V98" si="23">AVERAGE(E98:G98)</f>
        <v>420.86185</v>
      </c>
      <c r="W98" s="38">
        <f>AVERAGE(H98:J98)</f>
        <v>351.14586666666673</v>
      </c>
      <c r="X98" s="38">
        <f>AVERAGE(K98:M98)</f>
        <v>429.09266666666667</v>
      </c>
      <c r="Y98" s="38">
        <f>AVERAGE(N98:P98)</f>
        <v>216.42003333333332</v>
      </c>
      <c r="Z98" s="38">
        <f>AVERAGE(Q98:S98)</f>
        <v>219.75845000000001</v>
      </c>
    </row>
    <row r="99" spans="1:54" x14ac:dyDescent="0.2">
      <c r="A99" s="45" t="s">
        <v>49</v>
      </c>
      <c r="B99" s="39"/>
      <c r="C99" s="39"/>
      <c r="D99" s="39"/>
      <c r="E99" s="39"/>
      <c r="F99" s="39"/>
      <c r="G99" s="39"/>
      <c r="H99" s="39">
        <v>392.88690000000003</v>
      </c>
      <c r="I99" s="39">
        <v>425.65280000000001</v>
      </c>
      <c r="J99" s="39">
        <v>535.06939999999997</v>
      </c>
      <c r="K99" s="44">
        <v>331.82799999999997</v>
      </c>
      <c r="L99" s="39">
        <v>281.51650000000001</v>
      </c>
      <c r="M99" s="52">
        <v>231.72620000000001</v>
      </c>
      <c r="N99" s="39"/>
      <c r="O99" s="39"/>
      <c r="P99" s="39"/>
      <c r="Q99" s="39"/>
      <c r="R99" s="39"/>
      <c r="S99" s="39"/>
      <c r="U99" s="122"/>
      <c r="V99" s="17"/>
      <c r="W99" s="17"/>
      <c r="X99" s="17"/>
      <c r="Y99" s="17"/>
      <c r="Z99" s="17"/>
    </row>
    <row r="100" spans="1:54" x14ac:dyDescent="0.2">
      <c r="A100" s="45"/>
      <c r="B100" s="40"/>
      <c r="C100" s="40"/>
      <c r="D100" s="40"/>
      <c r="E100" s="40"/>
      <c r="F100" s="40"/>
      <c r="G100" s="40"/>
      <c r="H100" s="40"/>
      <c r="I100" s="40"/>
      <c r="J100" s="40"/>
      <c r="K100" s="117"/>
      <c r="L100" s="40"/>
      <c r="M100" s="45"/>
      <c r="N100" s="40"/>
      <c r="O100" s="40"/>
      <c r="P100" s="40"/>
      <c r="Q100" s="40"/>
      <c r="R100" s="40"/>
      <c r="S100" s="40"/>
      <c r="U100" s="122"/>
      <c r="V100" s="17"/>
      <c r="W100" s="17"/>
      <c r="X100" s="17"/>
      <c r="Y100" s="17"/>
      <c r="Z100" s="17"/>
    </row>
    <row r="101" spans="1:54" x14ac:dyDescent="0.2">
      <c r="A101" s="45" t="s">
        <v>52</v>
      </c>
      <c r="B101" s="40"/>
      <c r="C101" s="40"/>
      <c r="D101" s="40"/>
      <c r="E101" s="40"/>
      <c r="F101" s="40"/>
      <c r="G101" s="40"/>
      <c r="H101" s="40"/>
      <c r="I101" s="40"/>
      <c r="J101" s="40"/>
      <c r="K101" s="117"/>
      <c r="L101" s="40"/>
      <c r="M101" s="45"/>
      <c r="N101" s="40"/>
      <c r="O101" s="40"/>
      <c r="P101" s="40"/>
      <c r="Q101" s="40"/>
      <c r="R101" s="40"/>
      <c r="S101" s="40"/>
      <c r="U101" s="122"/>
      <c r="V101" s="17"/>
      <c r="W101" s="17"/>
      <c r="X101" s="17"/>
      <c r="Y101" s="17"/>
      <c r="Z101" s="17"/>
    </row>
    <row r="102" spans="1:54" x14ac:dyDescent="0.2">
      <c r="A102" s="45"/>
      <c r="B102" s="367" t="s">
        <v>89</v>
      </c>
      <c r="C102" s="368"/>
      <c r="D102" s="369"/>
      <c r="E102" s="367" t="s">
        <v>90</v>
      </c>
      <c r="F102" s="368"/>
      <c r="G102" s="369"/>
      <c r="H102" s="365" t="s">
        <v>97</v>
      </c>
      <c r="I102" s="365"/>
      <c r="J102" s="365"/>
      <c r="K102" s="365" t="s">
        <v>98</v>
      </c>
      <c r="L102" s="365"/>
      <c r="M102" s="366"/>
      <c r="N102" s="363" t="s">
        <v>102</v>
      </c>
      <c r="O102" s="363"/>
      <c r="P102" s="363"/>
      <c r="Q102" s="363" t="s">
        <v>103</v>
      </c>
      <c r="R102" s="363"/>
      <c r="S102" s="363"/>
      <c r="U102" s="116" t="s">
        <v>179</v>
      </c>
      <c r="V102" s="36" t="s">
        <v>90</v>
      </c>
      <c r="W102" s="36" t="s">
        <v>180</v>
      </c>
      <c r="X102" s="36" t="s">
        <v>98</v>
      </c>
      <c r="Y102" s="36" t="s">
        <v>181</v>
      </c>
      <c r="Z102" s="36" t="s">
        <v>103</v>
      </c>
    </row>
    <row r="103" spans="1:54" x14ac:dyDescent="0.2">
      <c r="A103" s="45" t="s">
        <v>44</v>
      </c>
      <c r="B103" s="39">
        <v>64.122200000000007</v>
      </c>
      <c r="C103" s="39">
        <v>39.472700000000003</v>
      </c>
      <c r="D103" s="39">
        <v>29.273399999999999</v>
      </c>
      <c r="E103" s="39">
        <v>48.390300000000003</v>
      </c>
      <c r="F103" s="39">
        <v>46.844099999999997</v>
      </c>
      <c r="G103" s="39"/>
      <c r="H103" s="39">
        <v>16.1159</v>
      </c>
      <c r="I103" s="39">
        <v>37.851199999999999</v>
      </c>
      <c r="J103" s="39">
        <v>31.4085</v>
      </c>
      <c r="K103" s="44">
        <v>15.9887</v>
      </c>
      <c r="L103" s="39">
        <v>61.8247</v>
      </c>
      <c r="M103" s="52">
        <v>20.4635</v>
      </c>
      <c r="N103" s="39">
        <v>16.830500000000001</v>
      </c>
      <c r="O103" s="39">
        <v>15.481</v>
      </c>
      <c r="P103" s="39"/>
      <c r="Q103" s="39">
        <v>21.2881</v>
      </c>
      <c r="R103" s="39"/>
      <c r="S103" s="39"/>
      <c r="U103" s="38">
        <f>AVERAGE(B103:D103)</f>
        <v>44.289433333333335</v>
      </c>
      <c r="V103" s="38">
        <f>AVERAGE(E103:G103)</f>
        <v>47.617199999999997</v>
      </c>
      <c r="W103" s="38">
        <f>AVERAGE(H103:J103)</f>
        <v>28.458533333333335</v>
      </c>
      <c r="X103" s="38">
        <f>AVERAGE(K103:M103)</f>
        <v>32.758966666666666</v>
      </c>
      <c r="Y103" s="38">
        <f>AVERAGE(N103:P103)</f>
        <v>16.155750000000001</v>
      </c>
      <c r="Z103" s="38">
        <f>AVERAGE(Q103:S103)</f>
        <v>21.2881</v>
      </c>
    </row>
    <row r="104" spans="1:54" x14ac:dyDescent="0.2">
      <c r="A104" s="45" t="s">
        <v>45</v>
      </c>
      <c r="B104" s="39">
        <v>18.941099999999999</v>
      </c>
      <c r="C104" s="39">
        <v>12.55</v>
      </c>
      <c r="D104" s="39">
        <v>19.9864</v>
      </c>
      <c r="E104" s="39">
        <v>41.142600000000002</v>
      </c>
      <c r="F104" s="39">
        <v>38.064799999999998</v>
      </c>
      <c r="G104" s="39"/>
      <c r="H104" s="39">
        <v>14.686199999999999</v>
      </c>
      <c r="I104" s="39">
        <v>16.652999999999999</v>
      </c>
      <c r="J104" s="39">
        <v>42.118400000000001</v>
      </c>
      <c r="K104" s="44">
        <v>15.857699999999999</v>
      </c>
      <c r="L104" s="39">
        <v>39.4328</v>
      </c>
      <c r="M104" s="52">
        <v>18.144500000000001</v>
      </c>
      <c r="N104" s="39">
        <v>13.4838</v>
      </c>
      <c r="O104" s="39">
        <v>11.920199999999999</v>
      </c>
      <c r="P104" s="39">
        <v>12.473699999999999</v>
      </c>
      <c r="Q104" s="39">
        <v>17.837</v>
      </c>
      <c r="R104" s="39">
        <v>16.989999999999998</v>
      </c>
      <c r="S104" s="39"/>
      <c r="U104" s="38">
        <f t="shared" ref="U104" si="24">AVERAGE(B104:D104)</f>
        <v>17.159166666666668</v>
      </c>
      <c r="V104" s="38">
        <f t="shared" ref="V104" si="25">AVERAGE(E104:G104)</f>
        <v>39.603700000000003</v>
      </c>
      <c r="W104" s="38">
        <f>AVERAGE(H104:J104)</f>
        <v>24.485866666666666</v>
      </c>
      <c r="X104" s="38">
        <f>AVERAGE(K104:M104)</f>
        <v>24.478333333333335</v>
      </c>
      <c r="Y104" s="38">
        <f>AVERAGE(N104:P104)</f>
        <v>12.6259</v>
      </c>
      <c r="Z104" s="38">
        <f>AVERAGE(Q104:S104)</f>
        <v>17.413499999999999</v>
      </c>
    </row>
    <row r="105" spans="1:54" x14ac:dyDescent="0.2">
      <c r="A105" s="45" t="s">
        <v>49</v>
      </c>
      <c r="B105" s="39"/>
      <c r="C105" s="39"/>
      <c r="D105" s="39"/>
      <c r="E105" s="39"/>
      <c r="F105" s="39"/>
      <c r="G105" s="39"/>
      <c r="H105" s="39">
        <v>16.447600000000001</v>
      </c>
      <c r="I105" s="39">
        <v>105.5789</v>
      </c>
      <c r="J105" s="39">
        <v>15.6744</v>
      </c>
      <c r="K105" s="44">
        <v>21.369900000000001</v>
      </c>
      <c r="L105" s="39">
        <v>16.5855</v>
      </c>
      <c r="M105" s="52">
        <v>24.7395</v>
      </c>
      <c r="N105" s="39"/>
      <c r="O105" s="39"/>
      <c r="P105" s="39"/>
      <c r="Q105" s="39"/>
      <c r="R105" s="39"/>
      <c r="S105" s="39"/>
      <c r="U105" s="122"/>
      <c r="V105" s="17"/>
      <c r="W105" s="17"/>
      <c r="X105" s="17"/>
      <c r="Y105" s="17"/>
      <c r="Z105" s="17"/>
    </row>
    <row r="106" spans="1:54" x14ac:dyDescent="0.2">
      <c r="A106" s="45"/>
      <c r="B106" s="39"/>
      <c r="C106" s="39"/>
      <c r="D106" s="39"/>
      <c r="E106" s="40"/>
      <c r="F106" s="40"/>
      <c r="G106" s="40"/>
      <c r="H106" s="40"/>
      <c r="I106" s="40"/>
      <c r="J106" s="40"/>
      <c r="K106" s="117"/>
      <c r="L106" s="40"/>
      <c r="M106" s="45"/>
      <c r="N106" s="40"/>
      <c r="O106" s="40"/>
      <c r="P106" s="40"/>
      <c r="Q106" s="40"/>
      <c r="R106" s="40"/>
      <c r="S106" s="40"/>
      <c r="U106" s="122"/>
      <c r="V106" s="17"/>
      <c r="W106" s="17"/>
      <c r="X106" s="17"/>
      <c r="Y106" s="17"/>
      <c r="Z106" s="17"/>
      <c r="AB106" s="58" t="s">
        <v>107</v>
      </c>
    </row>
    <row r="107" spans="1:54" x14ac:dyDescent="0.2">
      <c r="A107" s="45" t="s">
        <v>53</v>
      </c>
      <c r="B107" s="40"/>
      <c r="C107" s="40"/>
      <c r="D107" s="40"/>
      <c r="E107" s="40"/>
      <c r="F107" s="40"/>
      <c r="G107" s="40"/>
      <c r="H107" s="40"/>
      <c r="I107" s="40"/>
      <c r="J107" s="40"/>
      <c r="K107" s="117"/>
      <c r="L107" s="40"/>
      <c r="M107" s="45"/>
      <c r="N107" s="40"/>
      <c r="O107" s="40"/>
      <c r="P107" s="40"/>
      <c r="Q107" s="40"/>
      <c r="R107" s="40"/>
      <c r="S107" s="40"/>
      <c r="U107" s="122"/>
      <c r="V107" s="17"/>
      <c r="W107" s="17"/>
      <c r="X107" s="17"/>
      <c r="Y107" s="17"/>
      <c r="Z107" s="17"/>
      <c r="AB107" s="59" t="s">
        <v>108</v>
      </c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5"/>
      <c r="AO107" s="40"/>
      <c r="AP107" s="40"/>
      <c r="AQ107" s="40"/>
      <c r="AR107" s="40"/>
      <c r="AS107" s="40"/>
      <c r="AT107" s="40"/>
    </row>
    <row r="108" spans="1:54" x14ac:dyDescent="0.2">
      <c r="A108" s="45"/>
      <c r="B108" s="363" t="s">
        <v>89</v>
      </c>
      <c r="C108" s="363"/>
      <c r="D108" s="363"/>
      <c r="E108" s="363" t="s">
        <v>90</v>
      </c>
      <c r="F108" s="363"/>
      <c r="G108" s="363"/>
      <c r="H108" s="365" t="s">
        <v>97</v>
      </c>
      <c r="I108" s="365"/>
      <c r="J108" s="365"/>
      <c r="K108" s="365" t="s">
        <v>98</v>
      </c>
      <c r="L108" s="365"/>
      <c r="M108" s="366"/>
      <c r="N108" s="363" t="s">
        <v>102</v>
      </c>
      <c r="O108" s="363"/>
      <c r="P108" s="363"/>
      <c r="Q108" s="363" t="s">
        <v>103</v>
      </c>
      <c r="R108" s="363"/>
      <c r="S108" s="363"/>
      <c r="U108" s="116" t="s">
        <v>179</v>
      </c>
      <c r="V108" s="36" t="s">
        <v>90</v>
      </c>
      <c r="W108" s="36" t="s">
        <v>180</v>
      </c>
      <c r="X108" s="36" t="s">
        <v>98</v>
      </c>
      <c r="Y108" s="36" t="s">
        <v>181</v>
      </c>
      <c r="Z108" s="36" t="s">
        <v>103</v>
      </c>
      <c r="AB108" s="45"/>
      <c r="AC108" s="363" t="s">
        <v>89</v>
      </c>
      <c r="AD108" s="363"/>
      <c r="AE108" s="363"/>
      <c r="AF108" s="363" t="s">
        <v>90</v>
      </c>
      <c r="AG108" s="363"/>
      <c r="AH108" s="363"/>
      <c r="AI108" s="365" t="s">
        <v>97</v>
      </c>
      <c r="AJ108" s="365"/>
      <c r="AK108" s="365"/>
      <c r="AL108" s="365" t="s">
        <v>98</v>
      </c>
      <c r="AM108" s="365"/>
      <c r="AN108" s="366"/>
      <c r="AO108" s="363" t="s">
        <v>102</v>
      </c>
      <c r="AP108" s="363"/>
      <c r="AQ108" s="363"/>
      <c r="AR108" s="363" t="s">
        <v>103</v>
      </c>
      <c r="AS108" s="363"/>
      <c r="AT108" s="363"/>
      <c r="AW108" s="36" t="s">
        <v>179</v>
      </c>
      <c r="AX108" s="36" t="s">
        <v>90</v>
      </c>
      <c r="AY108" s="36" t="s">
        <v>180</v>
      </c>
      <c r="AZ108" s="36" t="s">
        <v>98</v>
      </c>
      <c r="BA108" s="36" t="s">
        <v>181</v>
      </c>
      <c r="BB108" s="36" t="s">
        <v>103</v>
      </c>
    </row>
    <row r="109" spans="1:54" x14ac:dyDescent="0.2">
      <c r="A109" s="45" t="s">
        <v>44</v>
      </c>
      <c r="B109" s="39">
        <v>-59.2</v>
      </c>
      <c r="C109" s="39">
        <v>-63.4</v>
      </c>
      <c r="D109" s="39">
        <v>-64.400000000000006</v>
      </c>
      <c r="E109" s="39">
        <v>-57.4</v>
      </c>
      <c r="F109" s="39">
        <v>-48.9</v>
      </c>
      <c r="G109" s="41"/>
      <c r="H109" s="39">
        <v>-53.4</v>
      </c>
      <c r="I109" s="39">
        <v>-57.4</v>
      </c>
      <c r="J109" s="39">
        <v>-63</v>
      </c>
      <c r="K109" s="44">
        <v>-55.4</v>
      </c>
      <c r="L109" s="39">
        <v>-58.9</v>
      </c>
      <c r="M109" s="52">
        <v>-47.5</v>
      </c>
      <c r="N109" s="39">
        <v>-56.2</v>
      </c>
      <c r="O109" s="39">
        <v>-55.5</v>
      </c>
      <c r="P109" s="39"/>
      <c r="Q109" s="39">
        <v>-57.5</v>
      </c>
      <c r="R109" s="39"/>
      <c r="S109" s="39"/>
      <c r="U109" s="38">
        <f>AVERAGE(B109:D109)</f>
        <v>-62.333333333333336</v>
      </c>
      <c r="V109" s="38">
        <f>AVERAGE(E109:G109)</f>
        <v>-53.15</v>
      </c>
      <c r="W109" s="38">
        <f>AVERAGE(H109:J109)</f>
        <v>-57.933333333333337</v>
      </c>
      <c r="X109" s="38">
        <f>AVERAGE(K109:M109)</f>
        <v>-53.933333333333337</v>
      </c>
      <c r="Y109" s="38">
        <f>AVERAGE(N109:P109)</f>
        <v>-55.85</v>
      </c>
      <c r="Z109" s="38">
        <f>AVERAGE(Q109:S109)</f>
        <v>-57.5</v>
      </c>
      <c r="AB109" s="45" t="s">
        <v>44</v>
      </c>
      <c r="AC109" s="44">
        <f>B109-12.5</f>
        <v>-71.7</v>
      </c>
      <c r="AD109" s="44">
        <f t="shared" ref="AD109:AG110" si="26">C109-12.5</f>
        <v>-75.900000000000006</v>
      </c>
      <c r="AE109" s="44">
        <f t="shared" si="26"/>
        <v>-76.900000000000006</v>
      </c>
      <c r="AF109" s="44">
        <f t="shared" si="26"/>
        <v>-69.900000000000006</v>
      </c>
      <c r="AG109" s="44">
        <f t="shared" si="26"/>
        <v>-61.4</v>
      </c>
      <c r="AH109" s="41"/>
      <c r="AI109" s="44">
        <f>H109-12.5</f>
        <v>-65.900000000000006</v>
      </c>
      <c r="AJ109" s="44">
        <f t="shared" ref="AJ109:AJ110" si="27">I109-12.5</f>
        <v>-69.900000000000006</v>
      </c>
      <c r="AK109" s="44">
        <f t="shared" ref="AK109:AK110" si="28">J109-12.5</f>
        <v>-75.5</v>
      </c>
      <c r="AL109" s="44">
        <f t="shared" ref="AL109:AL110" si="29">K109-12.5</f>
        <v>-67.900000000000006</v>
      </c>
      <c r="AM109" s="44">
        <f t="shared" ref="AM109:AM110" si="30">L109-12.5</f>
        <v>-71.400000000000006</v>
      </c>
      <c r="AN109" s="44">
        <f t="shared" ref="AN109:AN110" si="31">M109-12.5</f>
        <v>-60</v>
      </c>
      <c r="AO109" s="44">
        <f t="shared" ref="AO109:AO110" si="32">N109-12.5</f>
        <v>-68.7</v>
      </c>
      <c r="AP109" s="44">
        <f t="shared" ref="AP109:AP110" si="33">O109-12.5</f>
        <v>-68</v>
      </c>
      <c r="AQ109" s="44"/>
      <c r="AR109" s="44">
        <f t="shared" ref="AR109:AR110" si="34">Q109-12.5</f>
        <v>-70</v>
      </c>
      <c r="AS109" s="44"/>
      <c r="AT109" s="44"/>
      <c r="AW109" s="36">
        <f>AVERAGE(AC109:AE109)</f>
        <v>-74.833333333333343</v>
      </c>
      <c r="AX109" s="36">
        <f>AVERAGE(AF109:AH109)</f>
        <v>-65.650000000000006</v>
      </c>
      <c r="AY109" s="36">
        <f>AVERAGE(AI109:AK109)</f>
        <v>-70.433333333333337</v>
      </c>
      <c r="AZ109" s="36">
        <f>AVERAGE(AL109:AN109)</f>
        <v>-66.433333333333337</v>
      </c>
      <c r="BA109" s="36">
        <f>AVERAGE(AO109:AQ109)</f>
        <v>-68.349999999999994</v>
      </c>
      <c r="BB109" s="36">
        <f>AVERAGE(AR109:AT109)</f>
        <v>-70</v>
      </c>
    </row>
    <row r="110" spans="1:54" x14ac:dyDescent="0.2">
      <c r="A110" s="45" t="s">
        <v>45</v>
      </c>
      <c r="B110" s="39">
        <v>-56.5</v>
      </c>
      <c r="C110" s="39">
        <v>-61.1</v>
      </c>
      <c r="D110" s="39">
        <v>-60</v>
      </c>
      <c r="E110" s="39">
        <v>-60.4</v>
      </c>
      <c r="F110" s="39">
        <v>-53.5</v>
      </c>
      <c r="G110" s="41"/>
      <c r="H110" s="39">
        <v>-57.3</v>
      </c>
      <c r="I110" s="39">
        <v>-54.7</v>
      </c>
      <c r="J110" s="39">
        <v>-55.1</v>
      </c>
      <c r="K110" s="44">
        <v>-36.700000000000003</v>
      </c>
      <c r="L110" s="39">
        <v>-58.3</v>
      </c>
      <c r="M110" s="52">
        <v>-51.8</v>
      </c>
      <c r="N110" s="39">
        <v>-46.8</v>
      </c>
      <c r="O110" s="39">
        <v>-50.6</v>
      </c>
      <c r="P110" s="39">
        <v>-57</v>
      </c>
      <c r="Q110" s="39">
        <v>-57.5</v>
      </c>
      <c r="R110" s="39">
        <v>-56.6</v>
      </c>
      <c r="S110" s="39"/>
      <c r="U110" s="38">
        <f t="shared" ref="U110" si="35">AVERAGE(B110:D110)</f>
        <v>-59.199999999999996</v>
      </c>
      <c r="V110" s="38">
        <f t="shared" ref="V110" si="36">AVERAGE(E110:G110)</f>
        <v>-56.95</v>
      </c>
      <c r="W110" s="38">
        <f>AVERAGE(H110:J110)</f>
        <v>-55.699999999999996</v>
      </c>
      <c r="X110" s="38">
        <f>AVERAGE(K110:M110)</f>
        <v>-48.933333333333337</v>
      </c>
      <c r="Y110" s="38">
        <f>AVERAGE(N110:P110)</f>
        <v>-51.466666666666669</v>
      </c>
      <c r="Z110" s="38">
        <f>AVERAGE(Q110:S110)</f>
        <v>-57.05</v>
      </c>
      <c r="AB110" s="45" t="s">
        <v>45</v>
      </c>
      <c r="AC110" s="44">
        <f>B110-12.5</f>
        <v>-69</v>
      </c>
      <c r="AD110" s="44">
        <f t="shared" si="26"/>
        <v>-73.599999999999994</v>
      </c>
      <c r="AE110" s="44">
        <f t="shared" si="26"/>
        <v>-72.5</v>
      </c>
      <c r="AF110" s="44">
        <f t="shared" si="26"/>
        <v>-72.900000000000006</v>
      </c>
      <c r="AG110" s="44">
        <f t="shared" si="26"/>
        <v>-66</v>
      </c>
      <c r="AH110" s="41"/>
      <c r="AI110" s="44">
        <f>H110-12.5</f>
        <v>-69.8</v>
      </c>
      <c r="AJ110" s="44">
        <f t="shared" si="27"/>
        <v>-67.2</v>
      </c>
      <c r="AK110" s="44">
        <f t="shared" si="28"/>
        <v>-67.599999999999994</v>
      </c>
      <c r="AL110" s="44">
        <f t="shared" si="29"/>
        <v>-49.2</v>
      </c>
      <c r="AM110" s="44">
        <f t="shared" si="30"/>
        <v>-70.8</v>
      </c>
      <c r="AN110" s="44">
        <f t="shared" si="31"/>
        <v>-64.3</v>
      </c>
      <c r="AO110" s="44">
        <f t="shared" si="32"/>
        <v>-59.3</v>
      </c>
      <c r="AP110" s="44">
        <f t="shared" si="33"/>
        <v>-63.1</v>
      </c>
      <c r="AQ110" s="44">
        <f t="shared" ref="AQ110" si="37">P110-12.5</f>
        <v>-69.5</v>
      </c>
      <c r="AR110" s="44">
        <f t="shared" si="34"/>
        <v>-70</v>
      </c>
      <c r="AS110" s="44">
        <f t="shared" ref="AS110" si="38">R110-12.5</f>
        <v>-69.099999999999994</v>
      </c>
      <c r="AT110" s="44"/>
      <c r="AW110" s="36">
        <f>AVERAGE(AC110:AE110)</f>
        <v>-71.7</v>
      </c>
      <c r="AX110" s="36">
        <f>AVERAGE(AF110:AH110)</f>
        <v>-69.45</v>
      </c>
      <c r="AY110" s="36">
        <f>AVERAGE(AI110:AK110)</f>
        <v>-68.2</v>
      </c>
      <c r="AZ110" s="36">
        <f>AVERAGE(AL110:AN110)</f>
        <v>-61.433333333333337</v>
      </c>
      <c r="BA110" s="36">
        <f>AVERAGE(AO110:AQ110)</f>
        <v>-63.966666666666669</v>
      </c>
      <c r="BB110" s="36">
        <f>AVERAGE(AR110:AT110)</f>
        <v>-69.55</v>
      </c>
    </row>
    <row r="111" spans="1:54" x14ac:dyDescent="0.2">
      <c r="A111" s="45" t="s">
        <v>49</v>
      </c>
      <c r="B111" s="41"/>
      <c r="C111" s="41"/>
      <c r="D111" s="39"/>
      <c r="E111" s="41"/>
      <c r="F111" s="41"/>
      <c r="G111" s="41"/>
      <c r="H111" s="39">
        <v>-56.4</v>
      </c>
      <c r="I111" s="39">
        <v>-42.7</v>
      </c>
      <c r="J111" s="39">
        <v>-47.1</v>
      </c>
      <c r="K111" s="44">
        <v>-55</v>
      </c>
      <c r="L111" s="39">
        <v>-47</v>
      </c>
      <c r="M111" s="52">
        <v>-37.1</v>
      </c>
      <c r="N111" s="39"/>
      <c r="O111" s="39"/>
      <c r="P111" s="39"/>
      <c r="Q111" s="39"/>
      <c r="R111" s="39"/>
      <c r="S111" s="39"/>
      <c r="U111" s="122"/>
      <c r="V111" s="17"/>
      <c r="W111" s="17"/>
      <c r="X111" s="17"/>
      <c r="Y111" s="17"/>
      <c r="Z111" s="17"/>
      <c r="AB111" s="45" t="s">
        <v>49</v>
      </c>
      <c r="AC111" s="41"/>
      <c r="AD111" s="41"/>
      <c r="AE111" s="44"/>
      <c r="AF111" s="41"/>
      <c r="AG111" s="41"/>
      <c r="AH111" s="41"/>
      <c r="AI111" s="44">
        <f>H111-12.5</f>
        <v>-68.900000000000006</v>
      </c>
      <c r="AJ111" s="44">
        <f t="shared" ref="AJ111" si="39">I111-12.5</f>
        <v>-55.2</v>
      </c>
      <c r="AK111" s="44">
        <f t="shared" ref="AK111" si="40">J111-12.5</f>
        <v>-59.6</v>
      </c>
      <c r="AL111" s="44">
        <f t="shared" ref="AL111" si="41">K111-12.5</f>
        <v>-67.5</v>
      </c>
      <c r="AM111" s="44">
        <f t="shared" ref="AM111" si="42">L111-12.5</f>
        <v>-59.5</v>
      </c>
      <c r="AN111" s="44">
        <f t="shared" ref="AN111" si="43">M111-12.5</f>
        <v>-49.6</v>
      </c>
      <c r="AO111" s="44"/>
      <c r="AP111" s="44"/>
      <c r="AQ111" s="44"/>
      <c r="AR111" s="44"/>
      <c r="AS111" s="44"/>
      <c r="AT111" s="44"/>
      <c r="AW111" s="36"/>
      <c r="AX111" s="36"/>
      <c r="AY111" s="36">
        <f>AVERAGE(AI111:AK111)</f>
        <v>-61.233333333333341</v>
      </c>
      <c r="AZ111" s="36">
        <f>AVERAGE(AL111:AN111)</f>
        <v>-58.866666666666667</v>
      </c>
      <c r="BA111" s="36"/>
      <c r="BB111" s="36"/>
    </row>
    <row r="112" spans="1:54" x14ac:dyDescent="0.2">
      <c r="A112" s="45"/>
      <c r="B112" s="41"/>
      <c r="C112" s="39"/>
      <c r="D112" s="39"/>
      <c r="E112" s="40"/>
      <c r="F112" s="40"/>
      <c r="G112" s="40"/>
      <c r="H112" s="40"/>
      <c r="I112" s="40"/>
      <c r="J112" s="40"/>
      <c r="K112" s="117"/>
      <c r="L112" s="40"/>
      <c r="M112" s="45"/>
      <c r="N112" s="40"/>
      <c r="O112" s="40"/>
      <c r="P112" s="40"/>
      <c r="Q112" s="40"/>
      <c r="R112" s="40"/>
      <c r="S112" s="40"/>
      <c r="U112" s="122"/>
      <c r="V112" s="17"/>
      <c r="W112" s="17"/>
      <c r="X112" s="17"/>
      <c r="Y112" s="17"/>
      <c r="Z112" s="17"/>
    </row>
    <row r="113" spans="1:26" x14ac:dyDescent="0.2">
      <c r="A113" s="46" t="s">
        <v>38</v>
      </c>
      <c r="B113" s="40"/>
      <c r="C113" s="40"/>
      <c r="D113" s="40"/>
      <c r="E113" s="40"/>
      <c r="F113" s="40"/>
      <c r="G113" s="40"/>
      <c r="H113" s="40"/>
      <c r="I113" s="40"/>
      <c r="J113" s="40"/>
      <c r="K113" s="117"/>
      <c r="L113" s="40"/>
      <c r="M113" s="45"/>
      <c r="N113" s="40"/>
      <c r="O113" s="40"/>
      <c r="P113" s="40"/>
      <c r="Q113" s="40"/>
      <c r="R113" s="40"/>
      <c r="S113" s="40"/>
      <c r="U113" s="122"/>
      <c r="V113" s="17"/>
      <c r="W113" s="17"/>
      <c r="X113" s="17"/>
      <c r="Y113" s="17"/>
      <c r="Z113" s="17"/>
    </row>
    <row r="114" spans="1:26" x14ac:dyDescent="0.2">
      <c r="A114" s="45"/>
      <c r="B114" s="363" t="s">
        <v>89</v>
      </c>
      <c r="C114" s="363"/>
      <c r="D114" s="363"/>
      <c r="E114" s="363" t="s">
        <v>90</v>
      </c>
      <c r="F114" s="363"/>
      <c r="G114" s="363"/>
      <c r="H114" s="365" t="s">
        <v>97</v>
      </c>
      <c r="I114" s="365"/>
      <c r="J114" s="365"/>
      <c r="K114" s="365" t="s">
        <v>98</v>
      </c>
      <c r="L114" s="365"/>
      <c r="M114" s="366"/>
      <c r="N114" s="363" t="s">
        <v>102</v>
      </c>
      <c r="O114" s="363"/>
      <c r="P114" s="363"/>
      <c r="Q114" s="363" t="s">
        <v>103</v>
      </c>
      <c r="R114" s="363"/>
      <c r="S114" s="363"/>
      <c r="U114" s="116" t="s">
        <v>179</v>
      </c>
      <c r="V114" s="36" t="s">
        <v>90</v>
      </c>
      <c r="W114" s="36" t="s">
        <v>180</v>
      </c>
      <c r="X114" s="36" t="s">
        <v>98</v>
      </c>
      <c r="Y114" s="36" t="s">
        <v>181</v>
      </c>
      <c r="Z114" s="36" t="s">
        <v>103</v>
      </c>
    </row>
    <row r="115" spans="1:26" x14ac:dyDescent="0.2">
      <c r="A115" s="45" t="s">
        <v>44</v>
      </c>
      <c r="B115" s="39">
        <v>25</v>
      </c>
      <c r="C115" s="39">
        <v>100</v>
      </c>
      <c r="D115" s="39">
        <v>150</v>
      </c>
      <c r="E115" s="39">
        <v>25</v>
      </c>
      <c r="F115" s="39">
        <v>50</v>
      </c>
      <c r="G115" s="39"/>
      <c r="H115" s="39">
        <v>50</v>
      </c>
      <c r="I115" s="39">
        <v>50</v>
      </c>
      <c r="J115" s="39">
        <v>150</v>
      </c>
      <c r="K115" s="44">
        <v>0</v>
      </c>
      <c r="L115" s="39">
        <v>75</v>
      </c>
      <c r="M115" s="53" t="s">
        <v>12</v>
      </c>
      <c r="N115" s="39">
        <v>25</v>
      </c>
      <c r="O115" s="39">
        <v>25</v>
      </c>
      <c r="P115" s="39"/>
      <c r="Q115" s="39"/>
      <c r="R115" s="39"/>
      <c r="S115" s="50"/>
      <c r="U115" s="38">
        <f>MEDIAN(B115:D115)</f>
        <v>100</v>
      </c>
      <c r="V115" s="38">
        <f>MEDIAN(E115:G115)</f>
        <v>37.5</v>
      </c>
      <c r="W115" s="38">
        <f>MEDIAN(H115:J115)</f>
        <v>50</v>
      </c>
      <c r="X115" s="38">
        <f>MEDIAN(K115:M115)</f>
        <v>37.5</v>
      </c>
      <c r="Y115" s="38">
        <f>MEDIAN(N115:P115)</f>
        <v>25</v>
      </c>
      <c r="Z115" s="38"/>
    </row>
    <row r="116" spans="1:26" x14ac:dyDescent="0.2">
      <c r="A116" s="45" t="s">
        <v>45</v>
      </c>
      <c r="B116" s="39">
        <v>100</v>
      </c>
      <c r="C116" s="39">
        <v>0</v>
      </c>
      <c r="D116" s="39">
        <v>100</v>
      </c>
      <c r="E116" s="39">
        <v>0</v>
      </c>
      <c r="F116" s="39">
        <v>0</v>
      </c>
      <c r="G116" s="39"/>
      <c r="H116" s="39">
        <v>125</v>
      </c>
      <c r="I116" s="39">
        <v>100</v>
      </c>
      <c r="J116" s="39">
        <v>75</v>
      </c>
      <c r="K116" s="44">
        <v>225</v>
      </c>
      <c r="L116" s="41">
        <v>75</v>
      </c>
      <c r="M116" s="52">
        <v>50</v>
      </c>
      <c r="N116" s="39">
        <v>50</v>
      </c>
      <c r="O116" s="39">
        <v>25</v>
      </c>
      <c r="P116" s="39">
        <v>175</v>
      </c>
      <c r="Q116" s="39">
        <v>100</v>
      </c>
      <c r="R116" s="39">
        <v>0</v>
      </c>
      <c r="S116" s="39"/>
      <c r="U116" s="38">
        <f>MEDIAN(B116:D116)</f>
        <v>100</v>
      </c>
      <c r="V116" s="38">
        <f>MEDIAN(E116:G116)</f>
        <v>0</v>
      </c>
      <c r="W116" s="38">
        <f>AVERAGE(H116:J116)</f>
        <v>100</v>
      </c>
      <c r="X116" s="38">
        <f>MEDIAN(K116:M116)</f>
        <v>75</v>
      </c>
      <c r="Y116" s="38">
        <f>MEDIAN(N116:P116)</f>
        <v>50</v>
      </c>
      <c r="Z116" s="38">
        <f>MEDIAN(Q116:S116)</f>
        <v>50</v>
      </c>
    </row>
    <row r="117" spans="1:26" x14ac:dyDescent="0.2">
      <c r="A117" s="45" t="s">
        <v>49</v>
      </c>
      <c r="B117" s="42"/>
      <c r="C117" s="42"/>
      <c r="D117" s="42"/>
      <c r="E117" s="39"/>
      <c r="F117" s="39"/>
      <c r="G117" s="39"/>
      <c r="H117" s="39">
        <v>125</v>
      </c>
      <c r="I117" s="39">
        <v>50</v>
      </c>
      <c r="J117" s="39">
        <v>50</v>
      </c>
      <c r="K117" s="44">
        <v>50</v>
      </c>
      <c r="L117" s="39">
        <v>0</v>
      </c>
      <c r="M117" s="52">
        <v>0</v>
      </c>
      <c r="N117" s="39"/>
      <c r="O117" s="39"/>
      <c r="P117" s="39"/>
      <c r="Q117" s="39"/>
      <c r="R117" s="39"/>
      <c r="S117" s="39"/>
      <c r="U117" s="122"/>
      <c r="V117" s="17"/>
      <c r="W117" s="17"/>
      <c r="X117" s="17"/>
      <c r="Y117" s="17"/>
      <c r="Z117" s="17"/>
    </row>
    <row r="118" spans="1:26" x14ac:dyDescent="0.2">
      <c r="A118" s="45"/>
      <c r="B118" s="40"/>
      <c r="C118" s="40"/>
      <c r="D118" s="40"/>
      <c r="E118" s="40"/>
      <c r="F118" s="40"/>
      <c r="G118" s="40"/>
      <c r="H118" s="40"/>
      <c r="I118" s="40"/>
      <c r="J118" s="40"/>
      <c r="K118" s="117"/>
      <c r="L118" s="40"/>
      <c r="M118" s="45"/>
      <c r="N118" s="40"/>
      <c r="O118" s="40"/>
      <c r="P118" s="40"/>
      <c r="Q118" s="40"/>
      <c r="R118" s="40"/>
      <c r="S118" s="40"/>
      <c r="U118" s="122"/>
      <c r="V118" s="17"/>
      <c r="W118" s="17"/>
      <c r="X118" s="17"/>
      <c r="Y118" s="17"/>
      <c r="Z118" s="17"/>
    </row>
    <row r="119" spans="1:26" x14ac:dyDescent="0.2">
      <c r="A119" s="46" t="s">
        <v>54</v>
      </c>
      <c r="B119" s="40"/>
      <c r="C119" s="40"/>
      <c r="D119" s="40"/>
      <c r="E119" s="40"/>
      <c r="F119" s="40"/>
      <c r="G119" s="40"/>
      <c r="H119" s="40"/>
      <c r="I119" s="40"/>
      <c r="J119" s="40"/>
      <c r="K119" s="117"/>
      <c r="L119" s="40"/>
      <c r="M119" s="45"/>
      <c r="N119" s="40"/>
      <c r="O119" s="40"/>
      <c r="P119" s="40"/>
      <c r="Q119" s="40"/>
      <c r="R119" s="40"/>
      <c r="S119" s="40"/>
      <c r="U119" s="122"/>
      <c r="V119" s="17"/>
      <c r="W119" s="17"/>
      <c r="X119" s="17"/>
      <c r="Y119" s="17"/>
      <c r="Z119" s="17"/>
    </row>
    <row r="120" spans="1:26" x14ac:dyDescent="0.2">
      <c r="A120" s="45"/>
      <c r="B120" s="363" t="s">
        <v>89</v>
      </c>
      <c r="C120" s="363"/>
      <c r="D120" s="363"/>
      <c r="E120" s="363" t="s">
        <v>90</v>
      </c>
      <c r="F120" s="363"/>
      <c r="G120" s="363"/>
      <c r="H120" s="365" t="s">
        <v>97</v>
      </c>
      <c r="I120" s="365"/>
      <c r="J120" s="365"/>
      <c r="K120" s="365" t="s">
        <v>98</v>
      </c>
      <c r="L120" s="365"/>
      <c r="M120" s="366"/>
      <c r="N120" s="363" t="s">
        <v>102</v>
      </c>
      <c r="O120" s="363"/>
      <c r="P120" s="363"/>
      <c r="Q120" s="363" t="s">
        <v>103</v>
      </c>
      <c r="R120" s="363"/>
      <c r="S120" s="363"/>
      <c r="U120" s="116" t="s">
        <v>179</v>
      </c>
      <c r="V120" s="36" t="s">
        <v>90</v>
      </c>
      <c r="W120" s="36" t="s">
        <v>180</v>
      </c>
      <c r="X120" s="36" t="s">
        <v>98</v>
      </c>
      <c r="Y120" s="36" t="s">
        <v>181</v>
      </c>
      <c r="Z120" s="36" t="s">
        <v>103</v>
      </c>
    </row>
    <row r="121" spans="1:26" x14ac:dyDescent="0.2">
      <c r="A121" s="40" t="s">
        <v>44</v>
      </c>
      <c r="B121" s="39">
        <v>199</v>
      </c>
      <c r="C121" s="39">
        <v>164</v>
      </c>
      <c r="D121" s="39">
        <v>65</v>
      </c>
      <c r="E121" s="39">
        <v>747</v>
      </c>
      <c r="F121" s="39">
        <v>36</v>
      </c>
      <c r="G121" s="40"/>
      <c r="H121" s="39">
        <v>117</v>
      </c>
      <c r="I121" s="39">
        <v>112</v>
      </c>
      <c r="J121" s="39">
        <v>82</v>
      </c>
      <c r="K121" s="44">
        <v>335</v>
      </c>
      <c r="L121" s="39">
        <v>13</v>
      </c>
      <c r="M121" s="39">
        <v>169</v>
      </c>
      <c r="N121" s="39">
        <v>84</v>
      </c>
      <c r="O121" s="39">
        <v>130</v>
      </c>
      <c r="P121" s="39"/>
      <c r="Q121" s="39">
        <v>43</v>
      </c>
      <c r="R121" s="39"/>
      <c r="S121" s="39"/>
      <c r="U121" s="38">
        <f>AVERAGE(B121:D121)</f>
        <v>142.66666666666666</v>
      </c>
      <c r="V121" s="38">
        <f>AVERAGE(E121:G121)</f>
        <v>391.5</v>
      </c>
      <c r="W121" s="38">
        <f>AVERAGE(H121:J121)</f>
        <v>103.66666666666667</v>
      </c>
      <c r="X121" s="38">
        <f>AVERAGE(K121:M121)</f>
        <v>172.33333333333334</v>
      </c>
      <c r="Y121" s="38">
        <f>AVERAGE(N121:P121)</f>
        <v>107</v>
      </c>
      <c r="Z121" s="38">
        <f>AVERAGE(Q121:S121)</f>
        <v>43</v>
      </c>
    </row>
    <row r="122" spans="1:26" x14ac:dyDescent="0.2">
      <c r="A122" s="40" t="s">
        <v>45</v>
      </c>
      <c r="B122" s="39">
        <v>162</v>
      </c>
      <c r="C122" s="39">
        <v>108</v>
      </c>
      <c r="D122" s="39">
        <v>103</v>
      </c>
      <c r="E122" s="39">
        <v>231</v>
      </c>
      <c r="F122" s="39">
        <v>175</v>
      </c>
      <c r="G122" s="40"/>
      <c r="H122" s="39">
        <v>161</v>
      </c>
      <c r="I122" s="39">
        <v>17</v>
      </c>
      <c r="J122" s="39">
        <v>47</v>
      </c>
      <c r="K122" s="44">
        <v>110</v>
      </c>
      <c r="L122" s="39">
        <v>41</v>
      </c>
      <c r="M122" s="40"/>
      <c r="N122" s="39">
        <v>7</v>
      </c>
      <c r="O122" s="39">
        <v>24</v>
      </c>
      <c r="P122" s="39">
        <v>10</v>
      </c>
      <c r="Q122" s="39">
        <v>2</v>
      </c>
      <c r="R122" s="39">
        <v>274</v>
      </c>
      <c r="S122" s="40"/>
      <c r="U122" s="38">
        <f t="shared" ref="U122" si="44">AVERAGE(B122:D122)</f>
        <v>124.33333333333333</v>
      </c>
      <c r="V122" s="38">
        <f t="shared" ref="V122" si="45">AVERAGE(E122:G122)</f>
        <v>203</v>
      </c>
      <c r="W122" s="38">
        <f>AVERAGE(H122:J122)</f>
        <v>75</v>
      </c>
      <c r="X122" s="38">
        <f>AVERAGE(K122:M122)</f>
        <v>75.5</v>
      </c>
      <c r="Y122" s="38">
        <f>AVERAGE(N122:P122)</f>
        <v>13.666666666666666</v>
      </c>
      <c r="Z122" s="38">
        <f>AVERAGE(Q122:S122)</f>
        <v>138</v>
      </c>
    </row>
    <row r="123" spans="1:26" x14ac:dyDescent="0.2">
      <c r="A123" s="40" t="s">
        <v>49</v>
      </c>
      <c r="B123" s="41"/>
      <c r="C123" s="41"/>
      <c r="D123" s="39"/>
      <c r="E123" s="39"/>
      <c r="F123" s="39"/>
      <c r="G123" s="39"/>
      <c r="H123" s="39">
        <v>32</v>
      </c>
      <c r="I123" s="39">
        <v>0</v>
      </c>
      <c r="J123" s="39">
        <v>1</v>
      </c>
      <c r="K123" s="44">
        <v>270</v>
      </c>
      <c r="L123" s="39">
        <v>63</v>
      </c>
      <c r="M123" s="39">
        <v>155</v>
      </c>
      <c r="N123" s="39"/>
      <c r="O123" s="39"/>
      <c r="P123" s="39"/>
      <c r="Q123" s="39"/>
      <c r="R123" s="39"/>
      <c r="S123" s="39"/>
      <c r="U123" s="122"/>
      <c r="V123" s="17"/>
      <c r="W123" s="17"/>
      <c r="X123" s="17"/>
      <c r="Y123" s="17"/>
      <c r="Z123" s="17"/>
    </row>
    <row r="124" spans="1:26" x14ac:dyDescent="0.2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117"/>
      <c r="L124" s="40"/>
      <c r="M124" s="40"/>
      <c r="N124" s="40"/>
      <c r="O124" s="40"/>
      <c r="P124" s="40"/>
      <c r="Q124" s="40"/>
      <c r="R124" s="40"/>
      <c r="S124" s="40"/>
      <c r="U124" s="122"/>
      <c r="V124" s="17"/>
      <c r="W124" s="17"/>
      <c r="X124" s="17"/>
      <c r="Y124" s="17"/>
      <c r="Z124" s="17"/>
    </row>
    <row r="125" spans="1:26" x14ac:dyDescent="0.2">
      <c r="A125" s="35"/>
      <c r="B125" s="34"/>
      <c r="C125" s="34"/>
      <c r="D125" s="34"/>
      <c r="E125" s="34"/>
      <c r="F125" s="34"/>
      <c r="G125" s="34"/>
      <c r="H125" s="34"/>
      <c r="I125" s="34"/>
      <c r="J125" s="34"/>
      <c r="K125" s="120"/>
      <c r="L125" s="34"/>
      <c r="M125" s="34"/>
      <c r="N125" s="34"/>
      <c r="O125" s="34"/>
      <c r="P125" s="34"/>
      <c r="Q125" s="34"/>
      <c r="R125" s="34"/>
      <c r="S125" s="34"/>
    </row>
    <row r="126" spans="1:26" x14ac:dyDescent="0.2">
      <c r="A126" s="34"/>
      <c r="B126" s="364"/>
      <c r="C126" s="364"/>
      <c r="D126" s="364"/>
      <c r="E126" s="364"/>
      <c r="F126" s="364"/>
      <c r="G126" s="364"/>
      <c r="H126" s="361"/>
      <c r="I126" s="361"/>
      <c r="J126" s="361"/>
      <c r="K126" s="361"/>
      <c r="L126" s="361"/>
      <c r="M126" s="361"/>
      <c r="N126" s="361"/>
      <c r="O126" s="361"/>
      <c r="P126" s="361"/>
      <c r="Q126" s="361"/>
      <c r="R126" s="361"/>
      <c r="S126" s="361"/>
    </row>
    <row r="127" spans="1:26" x14ac:dyDescent="0.2">
      <c r="A127" s="34"/>
      <c r="B127" s="34"/>
      <c r="C127" s="34"/>
      <c r="D127" s="34"/>
      <c r="E127" s="34"/>
      <c r="F127" s="34"/>
      <c r="G127" s="34"/>
      <c r="H127" s="55"/>
      <c r="I127" s="34"/>
      <c r="J127" s="34"/>
      <c r="K127" s="120"/>
      <c r="L127" s="34"/>
      <c r="M127" s="34"/>
      <c r="N127" s="55"/>
      <c r="O127" s="34"/>
      <c r="P127" s="34"/>
      <c r="Q127" s="34"/>
      <c r="R127" s="34"/>
      <c r="S127" s="34"/>
    </row>
    <row r="128" spans="1:26" x14ac:dyDescent="0.2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120"/>
      <c r="L128" s="34"/>
      <c r="M128" s="34"/>
      <c r="N128" s="34"/>
      <c r="O128" s="34"/>
      <c r="P128" s="34"/>
      <c r="Q128" s="34"/>
      <c r="R128" s="34"/>
      <c r="S128" s="34"/>
    </row>
    <row r="129" spans="1:19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120"/>
      <c r="L129" s="34"/>
      <c r="M129" s="34"/>
      <c r="N129" s="34"/>
      <c r="O129" s="34"/>
      <c r="P129" s="34"/>
      <c r="Q129" s="34"/>
      <c r="R129" s="34"/>
      <c r="S129" s="34"/>
    </row>
    <row r="130" spans="1:19" x14ac:dyDescent="0.2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119"/>
      <c r="L130" s="27"/>
      <c r="M130" s="27"/>
      <c r="N130" s="27"/>
      <c r="O130" s="27"/>
      <c r="P130" s="27"/>
      <c r="Q130" s="27"/>
      <c r="R130" s="27"/>
      <c r="S130" s="27"/>
    </row>
  </sheetData>
  <sortState ref="A66:BB79">
    <sortCondition descending="1" ref="H66:H79"/>
    <sortCondition ref="I66:I79"/>
  </sortState>
  <mergeCells count="50">
    <mergeCell ref="AR108:AT108"/>
    <mergeCell ref="AC108:AE108"/>
    <mergeCell ref="AF108:AH108"/>
    <mergeCell ref="AI108:AK108"/>
    <mergeCell ref="AL108:AN108"/>
    <mergeCell ref="AO108:AQ108"/>
    <mergeCell ref="B90:D90"/>
    <mergeCell ref="E90:G90"/>
    <mergeCell ref="H90:J90"/>
    <mergeCell ref="K90:M90"/>
    <mergeCell ref="B96:D96"/>
    <mergeCell ref="E96:G96"/>
    <mergeCell ref="H96:J96"/>
    <mergeCell ref="K96:M96"/>
    <mergeCell ref="E102:G102"/>
    <mergeCell ref="H102:J102"/>
    <mergeCell ref="K102:M102"/>
    <mergeCell ref="B108:D108"/>
    <mergeCell ref="E108:G108"/>
    <mergeCell ref="H108:J108"/>
    <mergeCell ref="K108:M108"/>
    <mergeCell ref="B126:D126"/>
    <mergeCell ref="E126:G126"/>
    <mergeCell ref="H126:J126"/>
    <mergeCell ref="K126:M126"/>
    <mergeCell ref="N90:P90"/>
    <mergeCell ref="N96:P96"/>
    <mergeCell ref="N102:P102"/>
    <mergeCell ref="B114:D114"/>
    <mergeCell ref="E114:G114"/>
    <mergeCell ref="H114:J114"/>
    <mergeCell ref="K114:M114"/>
    <mergeCell ref="B120:D120"/>
    <mergeCell ref="E120:G120"/>
    <mergeCell ref="H120:J120"/>
    <mergeCell ref="K120:M120"/>
    <mergeCell ref="B102:D102"/>
    <mergeCell ref="N126:P126"/>
    <mergeCell ref="Q126:S126"/>
    <mergeCell ref="N89:S89"/>
    <mergeCell ref="U89:Z89"/>
    <mergeCell ref="N108:P108"/>
    <mergeCell ref="Q108:S108"/>
    <mergeCell ref="N114:P114"/>
    <mergeCell ref="Q114:S114"/>
    <mergeCell ref="N120:P120"/>
    <mergeCell ref="Q120:S120"/>
    <mergeCell ref="Q90:S90"/>
    <mergeCell ref="Q96:S96"/>
    <mergeCell ref="Q102:S102"/>
  </mergeCells>
  <conditionalFormatting sqref="B121:F122 B115:F116 W1 H122:L122 H123:M123 H115:M117 H121:O121 N115:O115 N122:R122 N116:R116 W22:Z25 W27:Z30 W57:Z60 W62:Z65 W80:Z87 T2:Z21 T31:Z56 T66:Z79">
    <cfRule type="containsText" dxfId="109" priority="213" operator="containsText" text="NaN">
      <formula>NOT(ISERROR(SEARCH("NaN",B1)))</formula>
    </cfRule>
  </conditionalFormatting>
  <conditionalFormatting sqref="P1:R1 P2:P21 P31:P47 P49:P56 Q48 P66:P79">
    <cfRule type="cellIs" dxfId="108" priority="204" operator="lessThan">
      <formula>-150</formula>
    </cfRule>
  </conditionalFormatting>
  <conditionalFormatting sqref="R1">
    <cfRule type="cellIs" dxfId="107" priority="203" operator="greaterThan">
      <formula>45</formula>
    </cfRule>
  </conditionalFormatting>
  <conditionalFormatting sqref="Q1">
    <cfRule type="cellIs" dxfId="106" priority="202" operator="greaterThan">
      <formula>2000</formula>
    </cfRule>
  </conditionalFormatting>
  <conditionalFormatting sqref="S1">
    <cfRule type="cellIs" dxfId="105" priority="201" operator="equal">
      <formula>0</formula>
    </cfRule>
  </conditionalFormatting>
  <conditionalFormatting sqref="Q1 Q14:Q21 Q31:Q47 Q66:Q79">
    <cfRule type="cellIs" dxfId="104" priority="200" operator="greaterThan">
      <formula>1000</formula>
    </cfRule>
  </conditionalFormatting>
  <conditionalFormatting sqref="I1 I20:I25 I27:I60 I62:I87">
    <cfRule type="containsText" dxfId="103" priority="199" operator="containsText" text="GZ">
      <formula>NOT(ISERROR(SEARCH("GZ",I1)))</formula>
    </cfRule>
  </conditionalFormatting>
  <conditionalFormatting sqref="Q1">
    <cfRule type="cellIs" dxfId="102" priority="198" operator="greaterThan">
      <formula>1000</formula>
    </cfRule>
  </conditionalFormatting>
  <conditionalFormatting sqref="T1:V1">
    <cfRule type="containsText" dxfId="101" priority="197" operator="containsText" text="NaN">
      <formula>NOT(ISERROR(SEARCH("NaN",T1)))</formula>
    </cfRule>
  </conditionalFormatting>
  <conditionalFormatting sqref="P1 P16:P21 P31:P46 P66:P75">
    <cfRule type="cellIs" dxfId="100" priority="196" operator="lessThan">
      <formula>-200</formula>
    </cfRule>
  </conditionalFormatting>
  <conditionalFormatting sqref="P1">
    <cfRule type="cellIs" dxfId="99" priority="195" operator="lessThan">
      <formula>-150</formula>
    </cfRule>
  </conditionalFormatting>
  <conditionalFormatting sqref="E97:G97">
    <cfRule type="cellIs" dxfId="98" priority="194" operator="greaterThan">
      <formula>1000</formula>
    </cfRule>
  </conditionalFormatting>
  <conditionalFormatting sqref="H128:I129 H122:I123 H127:M127 K129:M129">
    <cfRule type="containsText" dxfId="97" priority="193" operator="containsText" text="NaN">
      <formula>NOT(ISERROR(SEARCH("NaN",H122)))</formula>
    </cfRule>
  </conditionalFormatting>
  <conditionalFormatting sqref="E91:G91">
    <cfRule type="cellIs" dxfId="96" priority="192" operator="lessThan">
      <formula>-200</formula>
    </cfRule>
  </conditionalFormatting>
  <conditionalFormatting sqref="E91:G91">
    <cfRule type="cellIs" dxfId="95" priority="191" operator="lessThan">
      <formula>-150</formula>
    </cfRule>
  </conditionalFormatting>
  <conditionalFormatting sqref="B93:D93">
    <cfRule type="cellIs" dxfId="94" priority="188" operator="lessThan">
      <formula>-200</formula>
    </cfRule>
  </conditionalFormatting>
  <conditionalFormatting sqref="B93:D93">
    <cfRule type="cellIs" dxfId="93" priority="187" operator="lessThan">
      <formula>-150</formula>
    </cfRule>
  </conditionalFormatting>
  <conditionalFormatting sqref="B99:D99">
    <cfRule type="cellIs" dxfId="92" priority="183" operator="greaterThan">
      <formula>1000</formula>
    </cfRule>
  </conditionalFormatting>
  <conditionalFormatting sqref="B99">
    <cfRule type="cellIs" dxfId="91" priority="182" operator="greaterThan">
      <formula>1000</formula>
    </cfRule>
  </conditionalFormatting>
  <conditionalFormatting sqref="B128:C128">
    <cfRule type="containsText" dxfId="90" priority="174" operator="containsText" text="NaN">
      <formula>NOT(ISERROR(SEARCH("NaN",B128)))</formula>
    </cfRule>
  </conditionalFormatting>
  <conditionalFormatting sqref="B127:C127">
    <cfRule type="containsText" dxfId="89" priority="176" operator="containsText" text="NaN">
      <formula>NOT(ISERROR(SEARCH("NaN",B127)))</formula>
    </cfRule>
  </conditionalFormatting>
  <conditionalFormatting sqref="B117:D117">
    <cfRule type="containsText" dxfId="88" priority="175" operator="containsText" text="NaN">
      <formula>NOT(ISERROR(SEARCH("NaN",B117)))</formula>
    </cfRule>
  </conditionalFormatting>
  <conditionalFormatting sqref="E98:G98">
    <cfRule type="cellIs" dxfId="87" priority="173" operator="greaterThan">
      <formula>1000</formula>
    </cfRule>
  </conditionalFormatting>
  <conditionalFormatting sqref="E92:G92">
    <cfRule type="cellIs" dxfId="86" priority="172" operator="lessThan">
      <formula>-200</formula>
    </cfRule>
  </conditionalFormatting>
  <conditionalFormatting sqref="E92:G92">
    <cfRule type="cellIs" dxfId="85" priority="171" operator="lessThan">
      <formula>-150</formula>
    </cfRule>
  </conditionalFormatting>
  <conditionalFormatting sqref="E99:F99">
    <cfRule type="cellIs" dxfId="84" priority="170" operator="greaterThan">
      <formula>1000</formula>
    </cfRule>
  </conditionalFormatting>
  <conditionalFormatting sqref="E93:F93">
    <cfRule type="cellIs" dxfId="83" priority="169" operator="lessThan">
      <formula>-200</formula>
    </cfRule>
  </conditionalFormatting>
  <conditionalFormatting sqref="E93:F93">
    <cfRule type="cellIs" dxfId="82" priority="168" operator="lessThan">
      <formula>-150</formula>
    </cfRule>
  </conditionalFormatting>
  <conditionalFormatting sqref="G93">
    <cfRule type="cellIs" dxfId="81" priority="167" operator="lessThan">
      <formula>-200</formula>
    </cfRule>
  </conditionalFormatting>
  <conditionalFormatting sqref="G93">
    <cfRule type="cellIs" dxfId="80" priority="166" operator="lessThan">
      <formula>-150</formula>
    </cfRule>
  </conditionalFormatting>
  <conditionalFormatting sqref="G99">
    <cfRule type="cellIs" dxfId="79" priority="165" operator="greaterThan">
      <formula>1000</formula>
    </cfRule>
  </conditionalFormatting>
  <conditionalFormatting sqref="E117:G117">
    <cfRule type="containsText" dxfId="78" priority="162" operator="containsText" text="NaN">
      <formula>NOT(ISERROR(SEARCH("NaN",E117)))</formula>
    </cfRule>
  </conditionalFormatting>
  <conditionalFormatting sqref="E115:G115">
    <cfRule type="containsText" dxfId="77" priority="164" operator="containsText" text="NaN">
      <formula>NOT(ISERROR(SEARCH("NaN",E115)))</formula>
    </cfRule>
  </conditionalFormatting>
  <conditionalFormatting sqref="E123:G123">
    <cfRule type="containsText" dxfId="76" priority="159" operator="containsText" text="NaN">
      <formula>NOT(ISERROR(SEARCH("NaN",E123)))</formula>
    </cfRule>
  </conditionalFormatting>
  <conditionalFormatting sqref="K128:L129 K122:L123">
    <cfRule type="containsText" dxfId="75" priority="139" operator="containsText" text="NaN">
      <formula>NOT(ISERROR(SEARCH("NaN",K122)))</formula>
    </cfRule>
  </conditionalFormatting>
  <conditionalFormatting sqref="B97:D97">
    <cfRule type="cellIs" dxfId="74" priority="128" operator="greaterThan">
      <formula>1000</formula>
    </cfRule>
  </conditionalFormatting>
  <conditionalFormatting sqref="B91:D91">
    <cfRule type="cellIs" dxfId="73" priority="127" operator="lessThan">
      <formula>-200</formula>
    </cfRule>
  </conditionalFormatting>
  <conditionalFormatting sqref="B91:D91">
    <cfRule type="cellIs" dxfId="72" priority="126" operator="lessThan">
      <formula>-150</formula>
    </cfRule>
  </conditionalFormatting>
  <conditionalFormatting sqref="E97:F97">
    <cfRule type="cellIs" dxfId="71" priority="124" operator="greaterThan">
      <formula>1000</formula>
    </cfRule>
  </conditionalFormatting>
  <conditionalFormatting sqref="E91:F91">
    <cfRule type="cellIs" dxfId="70" priority="123" operator="lessThan">
      <formula>-200</formula>
    </cfRule>
  </conditionalFormatting>
  <conditionalFormatting sqref="E91:F91">
    <cfRule type="cellIs" dxfId="69" priority="122" operator="lessThan">
      <formula>-150</formula>
    </cfRule>
  </conditionalFormatting>
  <conditionalFormatting sqref="B98:D98">
    <cfRule type="cellIs" dxfId="68" priority="120" operator="greaterThan">
      <formula>1000</formula>
    </cfRule>
  </conditionalFormatting>
  <conditionalFormatting sqref="C92:D92">
    <cfRule type="cellIs" dxfId="67" priority="119" operator="lessThan">
      <formula>-200</formula>
    </cfRule>
  </conditionalFormatting>
  <conditionalFormatting sqref="B92:D92">
    <cfRule type="cellIs" dxfId="66" priority="118" operator="lessThan">
      <formula>-150</formula>
    </cfRule>
  </conditionalFormatting>
  <conditionalFormatting sqref="E98:F98">
    <cfRule type="cellIs" dxfId="65" priority="116" operator="greaterThan">
      <formula>1000</formula>
    </cfRule>
  </conditionalFormatting>
  <conditionalFormatting sqref="E92:F92">
    <cfRule type="cellIs" dxfId="64" priority="115" operator="lessThan">
      <formula>-200</formula>
    </cfRule>
  </conditionalFormatting>
  <conditionalFormatting sqref="E92:F92">
    <cfRule type="cellIs" dxfId="63" priority="114" operator="lessThan">
      <formula>-150</formula>
    </cfRule>
  </conditionalFormatting>
  <conditionalFormatting sqref="K97:M97">
    <cfRule type="cellIs" dxfId="62" priority="107" operator="greaterThan">
      <formula>1000</formula>
    </cfRule>
  </conditionalFormatting>
  <conditionalFormatting sqref="K91:M91">
    <cfRule type="cellIs" dxfId="61" priority="106" operator="lessThan">
      <formula>-200</formula>
    </cfRule>
  </conditionalFormatting>
  <conditionalFormatting sqref="K91:M91">
    <cfRule type="cellIs" dxfId="60" priority="105" operator="lessThan">
      <formula>-150</formula>
    </cfRule>
  </conditionalFormatting>
  <conditionalFormatting sqref="H97:J97">
    <cfRule type="cellIs" dxfId="59" priority="103" operator="greaterThan">
      <formula>1000</formula>
    </cfRule>
  </conditionalFormatting>
  <conditionalFormatting sqref="H91:J91">
    <cfRule type="cellIs" dxfId="58" priority="102" operator="lessThan">
      <formula>-200</formula>
    </cfRule>
  </conditionalFormatting>
  <conditionalFormatting sqref="H91:J91">
    <cfRule type="cellIs" dxfId="57" priority="101" operator="lessThan">
      <formula>-150</formula>
    </cfRule>
  </conditionalFormatting>
  <conditionalFormatting sqref="K98:M98">
    <cfRule type="cellIs" dxfId="56" priority="95" operator="greaterThan">
      <formula>1000</formula>
    </cfRule>
  </conditionalFormatting>
  <conditionalFormatting sqref="K92:M92">
    <cfRule type="cellIs" dxfId="55" priority="94" operator="lessThan">
      <formula>-200</formula>
    </cfRule>
  </conditionalFormatting>
  <conditionalFormatting sqref="K92:M92">
    <cfRule type="cellIs" dxfId="54" priority="93" operator="lessThan">
      <formula>-150</formula>
    </cfRule>
  </conditionalFormatting>
  <conditionalFormatting sqref="H98">
    <cfRule type="cellIs" dxfId="53" priority="91" operator="greaterThan">
      <formula>1000</formula>
    </cfRule>
  </conditionalFormatting>
  <conditionalFormatting sqref="H92">
    <cfRule type="cellIs" dxfId="52" priority="90" operator="lessThan">
      <formula>-200</formula>
    </cfRule>
  </conditionalFormatting>
  <conditionalFormatting sqref="H92:J92">
    <cfRule type="cellIs" dxfId="51" priority="89" operator="lessThan">
      <formula>-150</formula>
    </cfRule>
  </conditionalFormatting>
  <conditionalFormatting sqref="I98:J98">
    <cfRule type="cellIs" dxfId="50" priority="88" operator="greaterThan">
      <formula>1000</formula>
    </cfRule>
  </conditionalFormatting>
  <conditionalFormatting sqref="I92:J92">
    <cfRule type="cellIs" dxfId="49" priority="87" operator="lessThan">
      <formula>-200</formula>
    </cfRule>
  </conditionalFormatting>
  <conditionalFormatting sqref="H93:J93">
    <cfRule type="cellIs" dxfId="48" priority="85" operator="lessThan">
      <formula>-150</formula>
    </cfRule>
  </conditionalFormatting>
  <conditionalFormatting sqref="H99:J99">
    <cfRule type="cellIs" dxfId="47" priority="84" operator="greaterThan">
      <formula>1000</formula>
    </cfRule>
  </conditionalFormatting>
  <conditionalFormatting sqref="H93:J93">
    <cfRule type="cellIs" dxfId="46" priority="83" operator="lessThan">
      <formula>-200</formula>
    </cfRule>
  </conditionalFormatting>
  <conditionalFormatting sqref="K99:M99">
    <cfRule type="cellIs" dxfId="45" priority="81" operator="greaterThan">
      <formula>1000</formula>
    </cfRule>
  </conditionalFormatting>
  <conditionalFormatting sqref="K99:M99">
    <cfRule type="cellIs" dxfId="44" priority="80" operator="greaterThan">
      <formula>1000</formula>
    </cfRule>
  </conditionalFormatting>
  <conditionalFormatting sqref="K93:M93">
    <cfRule type="cellIs" dxfId="43" priority="79" operator="lessThan">
      <formula>-200</formula>
    </cfRule>
  </conditionalFormatting>
  <conditionalFormatting sqref="K93:M93">
    <cfRule type="cellIs" dxfId="42" priority="78" operator="lessThan">
      <formula>-150</formula>
    </cfRule>
  </conditionalFormatting>
  <conditionalFormatting sqref="N121:S121 N122:R122 N123:S123 N115:S117">
    <cfRule type="containsText" dxfId="41" priority="71" operator="containsText" text="NaN">
      <formula>NOT(ISERROR(SEARCH("NaN",N115)))</formula>
    </cfRule>
  </conditionalFormatting>
  <conditionalFormatting sqref="N128:O129 N122:O123 N127:S127 Q129:S129">
    <cfRule type="containsText" dxfId="40" priority="70" operator="containsText" text="NaN">
      <formula>NOT(ISERROR(SEARCH("NaN",N122)))</formula>
    </cfRule>
  </conditionalFormatting>
  <conditionalFormatting sqref="Q128:R129 Q122:R123">
    <cfRule type="containsText" dxfId="39" priority="69" operator="containsText" text="NaN">
      <formula>NOT(ISERROR(SEARCH("NaN",Q122)))</formula>
    </cfRule>
  </conditionalFormatting>
  <conditionalFormatting sqref="Q97:S97">
    <cfRule type="cellIs" dxfId="38" priority="68" operator="greaterThan">
      <formula>1000</formula>
    </cfRule>
  </conditionalFormatting>
  <conditionalFormatting sqref="Q91:S91">
    <cfRule type="cellIs" dxfId="37" priority="67" operator="lessThan">
      <formula>-200</formula>
    </cfRule>
  </conditionalFormatting>
  <conditionalFormatting sqref="Q91:S91">
    <cfRule type="cellIs" dxfId="36" priority="66" operator="lessThan">
      <formula>-150</formula>
    </cfRule>
  </conditionalFormatting>
  <conditionalFormatting sqref="N97:P97">
    <cfRule type="cellIs" dxfId="35" priority="65" operator="greaterThan">
      <formula>1000</formula>
    </cfRule>
  </conditionalFormatting>
  <conditionalFormatting sqref="N91:P91">
    <cfRule type="cellIs" dxfId="34" priority="64" operator="lessThan">
      <formula>-200</formula>
    </cfRule>
  </conditionalFormatting>
  <conditionalFormatting sqref="N91:P91">
    <cfRule type="cellIs" dxfId="33" priority="63" operator="lessThan">
      <formula>-150</formula>
    </cfRule>
  </conditionalFormatting>
  <conditionalFormatting sqref="Q98:S98">
    <cfRule type="cellIs" dxfId="32" priority="62" operator="greaterThan">
      <formula>1000</formula>
    </cfRule>
  </conditionalFormatting>
  <conditionalFormatting sqref="Q92:S92">
    <cfRule type="cellIs" dxfId="31" priority="61" operator="lessThan">
      <formula>-200</formula>
    </cfRule>
  </conditionalFormatting>
  <conditionalFormatting sqref="Q92:S92">
    <cfRule type="cellIs" dxfId="30" priority="60" operator="lessThan">
      <formula>-150</formula>
    </cfRule>
  </conditionalFormatting>
  <conditionalFormatting sqref="N93:P93">
    <cfRule type="cellIs" dxfId="29" priority="54" operator="lessThan">
      <formula>-150</formula>
    </cfRule>
  </conditionalFormatting>
  <conditionalFormatting sqref="N99:P99">
    <cfRule type="cellIs" dxfId="28" priority="53" operator="greaterThan">
      <formula>1000</formula>
    </cfRule>
  </conditionalFormatting>
  <conditionalFormatting sqref="N93:P93">
    <cfRule type="cellIs" dxfId="27" priority="52" operator="lessThan">
      <formula>-200</formula>
    </cfRule>
  </conditionalFormatting>
  <conditionalFormatting sqref="Q99:S99">
    <cfRule type="cellIs" dxfId="26" priority="51" operator="greaterThan">
      <formula>1000</formula>
    </cfRule>
  </conditionalFormatting>
  <conditionalFormatting sqref="Q99:S99">
    <cfRule type="cellIs" dxfId="25" priority="50" operator="greaterThan">
      <formula>1000</formula>
    </cfRule>
  </conditionalFormatting>
  <conditionalFormatting sqref="Q93:S93">
    <cfRule type="cellIs" dxfId="24" priority="49" operator="lessThan">
      <formula>-200</formula>
    </cfRule>
  </conditionalFormatting>
  <conditionalFormatting sqref="Q93:S93">
    <cfRule type="cellIs" dxfId="23" priority="48" operator="lessThan">
      <formula>-150</formula>
    </cfRule>
  </conditionalFormatting>
  <conditionalFormatting sqref="N97:O97">
    <cfRule type="cellIs" dxfId="22" priority="47" operator="greaterThan">
      <formula>1000</formula>
    </cfRule>
  </conditionalFormatting>
  <conditionalFormatting sqref="N91:O91">
    <cfRule type="cellIs" dxfId="21" priority="46" operator="lessThan">
      <formula>-200</formula>
    </cfRule>
  </conditionalFormatting>
  <conditionalFormatting sqref="N91:O91">
    <cfRule type="cellIs" dxfId="20" priority="45" operator="lessThan">
      <formula>-150</formula>
    </cfRule>
  </conditionalFormatting>
  <conditionalFormatting sqref="Q97">
    <cfRule type="cellIs" dxfId="19" priority="43" operator="greaterThan">
      <formula>1000</formula>
    </cfRule>
  </conditionalFormatting>
  <conditionalFormatting sqref="Q91">
    <cfRule type="cellIs" dxfId="18" priority="42" operator="lessThan">
      <formula>-200</formula>
    </cfRule>
  </conditionalFormatting>
  <conditionalFormatting sqref="Q91">
    <cfRule type="cellIs" dxfId="17" priority="41" operator="lessThan">
      <formula>-150</formula>
    </cfRule>
  </conditionalFormatting>
  <conditionalFormatting sqref="Q115">
    <cfRule type="containsText" dxfId="16" priority="40" operator="containsText" text="NaN">
      <formula>NOT(ISERROR(SEARCH("NaN",Q115)))</formula>
    </cfRule>
  </conditionalFormatting>
  <conditionalFormatting sqref="N98:P98">
    <cfRule type="cellIs" dxfId="15" priority="39" operator="greaterThan">
      <formula>1000</formula>
    </cfRule>
  </conditionalFormatting>
  <conditionalFormatting sqref="N92:P92">
    <cfRule type="cellIs" dxfId="14" priority="38" operator="lessThan">
      <formula>-200</formula>
    </cfRule>
  </conditionalFormatting>
  <conditionalFormatting sqref="N92:P92">
    <cfRule type="cellIs" dxfId="13" priority="37" operator="lessThan">
      <formula>-150</formula>
    </cfRule>
  </conditionalFormatting>
  <conditionalFormatting sqref="Q98:R98">
    <cfRule type="cellIs" dxfId="12" priority="35" operator="greaterThan">
      <formula>1000</formula>
    </cfRule>
  </conditionalFormatting>
  <conditionalFormatting sqref="R92">
    <cfRule type="cellIs" dxfId="11" priority="34" operator="lessThan">
      <formula>-200</formula>
    </cfRule>
  </conditionalFormatting>
  <conditionalFormatting sqref="Q92:R92">
    <cfRule type="cellIs" dxfId="10" priority="33" operator="lessThan">
      <formula>-150</formula>
    </cfRule>
  </conditionalFormatting>
  <conditionalFormatting sqref="Q2:Q12 R13">
    <cfRule type="cellIs" dxfId="9" priority="31" operator="greaterThan">
      <formula>1000</formula>
    </cfRule>
  </conditionalFormatting>
  <conditionalFormatting sqref="I2:I16">
    <cfRule type="containsText" dxfId="8" priority="30" operator="containsText" text="GZ">
      <formula>NOT(ISERROR(SEARCH("GZ",I2)))</formula>
    </cfRule>
  </conditionalFormatting>
  <conditionalFormatting sqref="Q13 P2:P14">
    <cfRule type="cellIs" dxfId="7" priority="28" operator="lessThan">
      <formula>-200</formula>
    </cfRule>
  </conditionalFormatting>
  <conditionalFormatting sqref="I17:I19">
    <cfRule type="containsText" dxfId="6" priority="27" operator="containsText" text="GZ">
      <formula>NOT(ISERROR(SEARCH("GZ",I17)))</formula>
    </cfRule>
  </conditionalFormatting>
  <conditionalFormatting sqref="Q49:Q56">
    <cfRule type="cellIs" dxfId="5" priority="21" operator="greaterThan">
      <formula>1000</formula>
    </cfRule>
  </conditionalFormatting>
  <conditionalFormatting sqref="P49:P56">
    <cfRule type="cellIs" dxfId="4" priority="18" operator="lessThan">
      <formula>-200</formula>
    </cfRule>
  </conditionalFormatting>
  <conditionalFormatting sqref="P77:P79">
    <cfRule type="cellIs" dxfId="3" priority="9" operator="lessThan">
      <formula>-200</formula>
    </cfRule>
  </conditionalFormatting>
  <conditionalFormatting sqref="Z1">
    <cfRule type="containsText" dxfId="2" priority="3" operator="containsText" text="NaN">
      <formula>NOT(ISERROR(SEARCH("NaN",Z1)))</formula>
    </cfRule>
  </conditionalFormatting>
  <conditionalFormatting sqref="W1:Y1">
    <cfRule type="containsText" dxfId="1" priority="2" operator="containsText" text="NaN">
      <formula>NOT(ISERROR(SEARCH("NaN",W1)))</formula>
    </cfRule>
  </conditionalFormatting>
  <conditionalFormatting sqref="Y1">
    <cfRule type="containsText" dxfId="0" priority="1" operator="containsText" text="NaN">
      <formula>NOT(ISERROR(SEARCH("NaN",Y1)))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0-1h</vt:lpstr>
      <vt:lpstr>6h</vt:lpstr>
      <vt:lpstr>16h</vt:lpstr>
      <vt:lpstr>Descriptive stats</vt:lpstr>
      <vt:lpstr>Transduced_0-1h</vt:lpstr>
      <vt:lpstr>Transduced_6h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Dianne Marquez Lopez</cp:lastModifiedBy>
  <dcterms:created xsi:type="dcterms:W3CDTF">2022-08-16T11:05:09Z</dcterms:created>
  <dcterms:modified xsi:type="dcterms:W3CDTF">2022-08-28T10:42:00Z</dcterms:modified>
</cp:coreProperties>
</file>