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ABDATA\2020\20200496\AdvancedTest\02_DSS\01_InProgress\Comparisons\"/>
    </mc:Choice>
  </mc:AlternateContent>
  <xr:revisionPtr revIDLastSave="0" documentId="13_ncr:1_{06520A4C-52E6-43D2-ACD0-F09FFA28104B}" xr6:coauthVersionLast="47" xr6:coauthVersionMax="47" xr10:uidLastSave="{00000000-0000-0000-0000-000000000000}"/>
  <bookViews>
    <workbookView xWindow="-108" yWindow="-108" windowWidth="23256" windowHeight="12576" activeTab="4" xr2:uid="{900D1B09-C656-4533-9F97-9AC276F5E060}"/>
  </bookViews>
  <sheets>
    <sheet name="PP and strain" sheetId="1" r:id="rId1"/>
    <sheet name="Measured Strength" sheetId="2" r:id="rId2"/>
    <sheet name="cv change" sheetId="3" r:id="rId3"/>
    <sheet name="Gmax change" sheetId="4" r:id="rId4"/>
    <sheet name="e change" sheetId="5" r:id="rId5"/>
    <sheet name="kappa chang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D9" i="2"/>
  <c r="D10" i="2"/>
  <c r="D7" i="2"/>
  <c r="C10" i="2"/>
  <c r="C9" i="2"/>
  <c r="C8" i="2"/>
  <c r="C3" i="2"/>
  <c r="F3" i="2"/>
  <c r="I3" i="2"/>
  <c r="C5" i="6"/>
  <c r="C6" i="6"/>
  <c r="C7" i="6"/>
  <c r="C8" i="6"/>
  <c r="C4" i="6"/>
  <c r="C12" i="5"/>
  <c r="C11" i="5"/>
  <c r="C10" i="5"/>
  <c r="C9" i="5"/>
  <c r="C8" i="5"/>
  <c r="C7" i="5"/>
  <c r="D6" i="5"/>
  <c r="B4" i="5"/>
  <c r="L6" i="5"/>
  <c r="M6" i="5" s="1"/>
  <c r="N6" i="5" s="1"/>
  <c r="K7" i="5"/>
  <c r="K8" i="5"/>
  <c r="K9" i="5"/>
  <c r="K10" i="5"/>
  <c r="K11" i="5"/>
  <c r="K12" i="5"/>
  <c r="D7" i="5" l="1"/>
  <c r="E7" i="5" s="1"/>
  <c r="F7" i="5" s="1"/>
  <c r="G7" i="5" s="1"/>
  <c r="L7" i="5"/>
  <c r="L8" i="5" s="1"/>
  <c r="M8" i="5" s="1"/>
  <c r="N8" i="5" s="1"/>
  <c r="D8" i="5"/>
  <c r="D9" i="5" s="1"/>
  <c r="D10" i="5" s="1"/>
  <c r="D11" i="5" s="1"/>
  <c r="E6" i="5"/>
  <c r="F6" i="5" s="1"/>
  <c r="M7" i="5" l="1"/>
  <c r="N7" i="5" s="1"/>
  <c r="O7" i="5" s="1"/>
  <c r="H7" i="5"/>
  <c r="E11" i="5"/>
  <c r="F11" i="5" s="1"/>
  <c r="G11" i="5" s="1"/>
  <c r="D12" i="5"/>
  <c r="E12" i="5" s="1"/>
  <c r="F12" i="5" s="1"/>
  <c r="G12" i="5" s="1"/>
  <c r="E10" i="5"/>
  <c r="F10" i="5" s="1"/>
  <c r="G10" i="5" s="1"/>
  <c r="E9" i="5"/>
  <c r="F9" i="5" s="1"/>
  <c r="G9" i="5" s="1"/>
  <c r="E8" i="5"/>
  <c r="F8" i="5" s="1"/>
  <c r="G8" i="5" s="1"/>
  <c r="L9" i="5"/>
  <c r="M9" i="5" s="1"/>
  <c r="N9" i="5" s="1"/>
  <c r="O9" i="5" s="1"/>
  <c r="L10" i="5" l="1"/>
  <c r="O8" i="5"/>
  <c r="H12" i="5"/>
  <c r="H8" i="5"/>
  <c r="H9" i="5"/>
  <c r="H10" i="5"/>
  <c r="H11" i="5"/>
  <c r="L11" i="5"/>
  <c r="M10" i="5"/>
  <c r="N10" i="5" s="1"/>
  <c r="O10" i="5" s="1"/>
  <c r="M11" i="5" l="1"/>
  <c r="N11" i="5" s="1"/>
  <c r="O11" i="5" s="1"/>
  <c r="L12" i="5"/>
  <c r="M12" i="5" s="1"/>
  <c r="N12" i="5" s="1"/>
  <c r="O12" i="5" s="1"/>
  <c r="I5" i="3" l="1"/>
  <c r="I6" i="3"/>
  <c r="I7" i="3"/>
  <c r="I8" i="3"/>
  <c r="I9" i="3"/>
  <c r="I4" i="3"/>
  <c r="M5" i="3"/>
  <c r="M6" i="3"/>
  <c r="M7" i="3"/>
  <c r="M8" i="3"/>
  <c r="M9" i="3"/>
  <c r="M4" i="3"/>
  <c r="E5" i="3" l="1"/>
  <c r="E6" i="3"/>
  <c r="E7" i="3"/>
  <c r="E8" i="3"/>
  <c r="E9" i="3"/>
  <c r="E4" i="3"/>
  <c r="C4" i="2" l="1"/>
  <c r="I4" i="2"/>
  <c r="F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Laham</author>
  </authors>
  <commentList>
    <comment ref="E3" authorId="0" shapeId="0" xr:uid="{59048FEB-4788-4CFF-8219-D607DDF09183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Static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Laham</author>
  </authors>
  <commentList>
    <comment ref="A6" authorId="0" shapeId="0" xr:uid="{4DF2464E-95C4-404A-9B3C-5B3845FFDF7B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before cons</t>
        </r>
      </text>
    </comment>
    <comment ref="I6" authorId="0" shapeId="0" xr:uid="{82C2C676-7C5D-4764-80CC-5AE64437C2AF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before cons</t>
        </r>
      </text>
    </comment>
    <comment ref="A7" authorId="0" shapeId="0" xr:uid="{B36870AC-CBE0-489E-834E-A2403E9FA48B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ini cons</t>
        </r>
      </text>
    </comment>
    <comment ref="I7" authorId="0" shapeId="0" xr:uid="{9E27E7A0-4DB6-45CC-B6C0-95F0D471DC06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ini cons</t>
        </r>
      </text>
    </comment>
    <comment ref="A8" authorId="0" shapeId="0" xr:uid="{EE3B64CC-0EAB-44FD-B759-DBE227D3B13B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cons 1..
</t>
        </r>
      </text>
    </comment>
    <comment ref="I8" authorId="0" shapeId="0" xr:uid="{9C4DBB86-32C9-42E6-ACC3-243E8507FAC8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cons 1..
</t>
        </r>
      </text>
    </comment>
  </commentList>
</comments>
</file>

<file path=xl/sharedStrings.xml><?xml version="1.0" encoding="utf-8"?>
<sst xmlns="http://schemas.openxmlformats.org/spreadsheetml/2006/main" count="109" uniqueCount="44">
  <si>
    <t>Packets</t>
  </si>
  <si>
    <t xml:space="preserve">Cycles </t>
  </si>
  <si>
    <t xml:space="preserve">cyc/packet </t>
  </si>
  <si>
    <t>Failure strength</t>
  </si>
  <si>
    <t>Su/Sui</t>
  </si>
  <si>
    <t>cv (m2/year)</t>
  </si>
  <si>
    <t>10 cyc/packet</t>
  </si>
  <si>
    <t>Gs</t>
  </si>
  <si>
    <t>mdry</t>
  </si>
  <si>
    <t xml:space="preserve">10 cyc/packet </t>
  </si>
  <si>
    <t>Hi</t>
  </si>
  <si>
    <t>Area</t>
  </si>
  <si>
    <t>cm2</t>
  </si>
  <si>
    <t>mm</t>
  </si>
  <si>
    <t>deltaVn (cm3)</t>
  </si>
  <si>
    <t>Vn (cm3)</t>
  </si>
  <si>
    <t>delta hn (mm)</t>
  </si>
  <si>
    <t>dry unit weight (KN/m3)</t>
  </si>
  <si>
    <t>e (-)</t>
  </si>
  <si>
    <t>e/ei</t>
  </si>
  <si>
    <t>g</t>
  </si>
  <si>
    <t>KN/m3</t>
  </si>
  <si>
    <t>phases</t>
  </si>
  <si>
    <t xml:space="preserve">cons phases </t>
  </si>
  <si>
    <t>0.55Su</t>
  </si>
  <si>
    <t>0.7Su</t>
  </si>
  <si>
    <t>cv/cvi</t>
  </si>
  <si>
    <t>0.35Su</t>
  </si>
  <si>
    <t xml:space="preserve">0.35Su </t>
  </si>
  <si>
    <t>0.35su</t>
  </si>
  <si>
    <t>0.55su</t>
  </si>
  <si>
    <t>delta e</t>
  </si>
  <si>
    <t>episodes</t>
  </si>
  <si>
    <t>10 cyc</t>
  </si>
  <si>
    <t>10 cyc k/k0</t>
  </si>
  <si>
    <t>kappa_0.35su</t>
  </si>
  <si>
    <t>kappa_0.55su</t>
  </si>
  <si>
    <t>kappa_0.7su</t>
  </si>
  <si>
    <t>up</t>
  </si>
  <si>
    <t>0.7su</t>
  </si>
  <si>
    <r>
      <rPr>
        <sz val="11"/>
        <color theme="1"/>
        <rFont val="Calibri"/>
        <family val="2"/>
      </rPr>
      <t>γ</t>
    </r>
    <r>
      <rPr>
        <sz val="9.8000000000000007"/>
        <color theme="1"/>
        <rFont val="Calibri"/>
        <family val="2"/>
      </rPr>
      <t>_s</t>
    </r>
  </si>
  <si>
    <t>su/sui</t>
  </si>
  <si>
    <t>applied stress</t>
  </si>
  <si>
    <t>Gmax/Gmax_i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</si>
</sst>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9.8000000000000007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2" borderId="13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0" xfId="0" applyFill="1"/>
    <xf numFmtId="0" fontId="0" fillId="2" borderId="18" xfId="0" applyFill="1" applyBorder="1"/>
    <xf numFmtId="0" fontId="0" fillId="3" borderId="18" xfId="0" applyFill="1" applyBorder="1"/>
    <xf numFmtId="0" fontId="0" fillId="3" borderId="11" xfId="0" applyFill="1" applyBorder="1"/>
    <xf numFmtId="0" fontId="0" fillId="3" borderId="4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4" xfId="0" applyFill="1" applyBorder="1"/>
    <xf numFmtId="0" fontId="0" fillId="2" borderId="27" xfId="0" applyFill="1" applyBorder="1"/>
    <xf numFmtId="0" fontId="0" fillId="2" borderId="16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 applyAlignment="1">
      <alignment horizontal="center" vertical="center" wrapText="1"/>
    </xf>
    <xf numFmtId="0" fontId="0" fillId="3" borderId="15" xfId="0" applyFill="1" applyBorder="1"/>
    <xf numFmtId="0" fontId="0" fillId="3" borderId="27" xfId="0" applyFill="1" applyBorder="1"/>
    <xf numFmtId="0" fontId="0" fillId="3" borderId="14" xfId="0" applyFill="1" applyBorder="1"/>
    <xf numFmtId="0" fontId="0" fillId="3" borderId="14" xfId="0" applyFill="1" applyBorder="1" applyAlignment="1"/>
    <xf numFmtId="0" fontId="0" fillId="3" borderId="28" xfId="0" applyFill="1" applyBorder="1"/>
    <xf numFmtId="0" fontId="0" fillId="3" borderId="36" xfId="0" applyFill="1" applyBorder="1"/>
    <xf numFmtId="0" fontId="0" fillId="3" borderId="29" xfId="0" applyFill="1" applyBorder="1"/>
    <xf numFmtId="0" fontId="0" fillId="3" borderId="34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21" xfId="0" applyFill="1" applyBorder="1" applyAlignment="1">
      <alignment horizontal="center"/>
    </xf>
    <xf numFmtId="0" fontId="0" fillId="2" borderId="20" xfId="0" applyFill="1" applyBorder="1" applyAlignment="1"/>
    <xf numFmtId="0" fontId="0" fillId="2" borderId="14" xfId="0" applyFill="1" applyBorder="1" applyAlignment="1"/>
    <xf numFmtId="0" fontId="0" fillId="4" borderId="14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24" xfId="0" applyFill="1" applyBorder="1" applyAlignment="1">
      <alignment horizontal="center"/>
    </xf>
    <xf numFmtId="0" fontId="0" fillId="4" borderId="16" xfId="0" applyFill="1" applyBorder="1"/>
    <xf numFmtId="0" fontId="0" fillId="4" borderId="0" xfId="0" applyFill="1" applyBorder="1"/>
    <xf numFmtId="0" fontId="0" fillId="4" borderId="8" xfId="0" applyFill="1" applyBorder="1"/>
    <xf numFmtId="0" fontId="0" fillId="4" borderId="28" xfId="0" applyFill="1" applyBorder="1"/>
    <xf numFmtId="0" fontId="0" fillId="4" borderId="21" xfId="0" applyFill="1" applyBorder="1" applyAlignment="1">
      <alignment horizontal="center"/>
    </xf>
    <xf numFmtId="0" fontId="0" fillId="4" borderId="31" xfId="0" applyFill="1" applyBorder="1"/>
    <xf numFmtId="0" fontId="0" fillId="4" borderId="29" xfId="0" applyFill="1" applyBorder="1"/>
    <xf numFmtId="0" fontId="0" fillId="4" borderId="32" xfId="0" applyFill="1" applyBorder="1"/>
    <xf numFmtId="0" fontId="0" fillId="4" borderId="20" xfId="0" applyFill="1" applyBorder="1" applyAlignment="1"/>
    <xf numFmtId="0" fontId="0" fillId="4" borderId="14" xfId="0" applyFill="1" applyBorder="1" applyAlignment="1"/>
    <xf numFmtId="0" fontId="0" fillId="4" borderId="4" xfId="0" applyFill="1" applyBorder="1"/>
    <xf numFmtId="0" fontId="0" fillId="4" borderId="6" xfId="0" applyFill="1" applyBorder="1"/>
    <xf numFmtId="0" fontId="0" fillId="4" borderId="15" xfId="0" applyFill="1" applyBorder="1"/>
    <xf numFmtId="0" fontId="0" fillId="4" borderId="37" xfId="0" applyFill="1" applyBorder="1"/>
    <xf numFmtId="0" fontId="0" fillId="2" borderId="37" xfId="0" applyFill="1" applyBorder="1"/>
    <xf numFmtId="0" fontId="0" fillId="3" borderId="37" xfId="0" applyFill="1" applyBorder="1"/>
    <xf numFmtId="0" fontId="0" fillId="4" borderId="33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4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5" xfId="0" applyFill="1" applyBorder="1" applyAlignment="1">
      <alignment wrapText="1"/>
    </xf>
    <xf numFmtId="0" fontId="0" fillId="3" borderId="4" xfId="0" applyFill="1" applyBorder="1" applyAlignment="1">
      <alignment wrapText="1"/>
    </xf>
    <xf numFmtId="164" fontId="0" fillId="2" borderId="0" xfId="0" applyNumberFormat="1" applyFill="1"/>
    <xf numFmtId="164" fontId="0" fillId="2" borderId="5" xfId="0" applyNumberForma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3" borderId="7" xfId="0" applyNumberFormat="1" applyFill="1" applyBorder="1"/>
    <xf numFmtId="0" fontId="0" fillId="4" borderId="4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18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0" xfId="0" applyFill="1" applyBorder="1"/>
    <xf numFmtId="0" fontId="0" fillId="4" borderId="9" xfId="0" applyFill="1" applyBorder="1"/>
    <xf numFmtId="0" fontId="0" fillId="3" borderId="17" xfId="0" applyFill="1" applyBorder="1"/>
    <xf numFmtId="0" fontId="0" fillId="3" borderId="0" xfId="0" applyFill="1" applyBorder="1" applyAlignment="1">
      <alignment wrapText="1"/>
    </xf>
    <xf numFmtId="164" fontId="0" fillId="3" borderId="0" xfId="0" applyNumberFormat="1" applyFill="1" applyBorder="1"/>
    <xf numFmtId="0" fontId="0" fillId="2" borderId="3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9" xfId="0" applyFill="1" applyBorder="1" applyAlignment="1">
      <alignment horizontal="center" vertical="center" textRotation="90" wrapText="1"/>
    </xf>
    <xf numFmtId="0" fontId="0" fillId="3" borderId="25" xfId="0" applyFill="1" applyBorder="1" applyAlignment="1">
      <alignment horizontal="center" vertical="center" textRotation="90" wrapText="1"/>
    </xf>
    <xf numFmtId="0" fontId="0" fillId="3" borderId="30" xfId="0" applyFill="1" applyBorder="1" applyAlignment="1">
      <alignment horizontal="center" vertical="center" textRotation="90" wrapText="1"/>
    </xf>
    <xf numFmtId="0" fontId="0" fillId="2" borderId="19" xfId="0" applyFill="1" applyBorder="1" applyAlignment="1">
      <alignment horizontal="center" vertical="center" textRotation="90" wrapText="1"/>
    </xf>
    <xf numFmtId="0" fontId="0" fillId="2" borderId="25" xfId="0" applyFill="1" applyBorder="1" applyAlignment="1">
      <alignment horizontal="center" vertical="center" textRotation="90" wrapText="1"/>
    </xf>
    <xf numFmtId="0" fontId="0" fillId="2" borderId="30" xfId="0" applyFill="1" applyBorder="1" applyAlignment="1">
      <alignment horizontal="center" vertical="center" textRotation="90" wrapText="1"/>
    </xf>
    <xf numFmtId="0" fontId="0" fillId="2" borderId="2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4" borderId="19" xfId="0" applyFill="1" applyBorder="1" applyAlignment="1">
      <alignment horizontal="center" vertical="center" textRotation="90" wrapText="1"/>
    </xf>
    <xf numFmtId="0" fontId="0" fillId="4" borderId="25" xfId="0" applyFill="1" applyBorder="1" applyAlignment="1">
      <alignment horizontal="center" vertical="center" textRotation="90" wrapText="1"/>
    </xf>
    <xf numFmtId="0" fontId="0" fillId="4" borderId="30" xfId="0" applyFill="1" applyBorder="1" applyAlignment="1">
      <alignment horizontal="center" vertical="center" textRotation="90" wrapText="1"/>
    </xf>
    <xf numFmtId="0" fontId="0" fillId="3" borderId="33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7" xfId="0" applyFill="1" applyBorder="1" applyAlignment="1"/>
    <xf numFmtId="0" fontId="0" fillId="2" borderId="26" xfId="0" applyFill="1" applyBorder="1"/>
    <xf numFmtId="0" fontId="0" fillId="2" borderId="28" xfId="0" applyFill="1" applyBorder="1" applyAlignment="1">
      <alignment horizontal="center" vertical="center" textRotation="90"/>
    </xf>
    <xf numFmtId="0" fontId="0" fillId="2" borderId="26" xfId="0" applyFill="1" applyBorder="1" applyAlignment="1">
      <alignment horizontal="center" vertical="center" textRotation="90"/>
    </xf>
    <xf numFmtId="0" fontId="0" fillId="2" borderId="36" xfId="0" applyFill="1" applyBorder="1" applyAlignment="1"/>
    <xf numFmtId="0" fontId="0" fillId="2" borderId="42" xfId="0" applyFill="1" applyBorder="1"/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0" fillId="4" borderId="39" xfId="0" applyFill="1" applyBorder="1" applyAlignment="1"/>
    <xf numFmtId="0" fontId="0" fillId="4" borderId="40" xfId="0" applyFill="1" applyBorder="1" applyAlignment="1"/>
    <xf numFmtId="0" fontId="0" fillId="4" borderId="41" xfId="0" applyFill="1" applyBorder="1" applyAlignment="1"/>
    <xf numFmtId="0" fontId="0" fillId="4" borderId="43" xfId="0" applyFill="1" applyBorder="1"/>
    <xf numFmtId="0" fontId="0" fillId="3" borderId="38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02074661849903"/>
          <c:y val="3.6471916469543252E-2"/>
          <c:w val="0.85042354125142583"/>
          <c:h val="0.91554145502167139"/>
        </c:manualLayout>
      </c:layout>
      <c:scatterChart>
        <c:scatterStyle val="lineMarker"/>
        <c:varyColors val="0"/>
        <c:ser>
          <c:idx val="5"/>
          <c:order val="0"/>
          <c:tx>
            <c:v>10 cyc/packet_0.35Su</c:v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strain'!$C$4:$C$8</c:f>
              <c:numCache>
                <c:formatCode>General</c:formatCode>
                <c:ptCount val="5"/>
                <c:pt idx="0">
                  <c:v>0.5</c:v>
                </c:pt>
                <c:pt idx="1">
                  <c:v>0.9</c:v>
                </c:pt>
                <c:pt idx="2">
                  <c:v>-0.6</c:v>
                </c:pt>
                <c:pt idx="3">
                  <c:v>-0.3</c:v>
                </c:pt>
                <c:pt idx="4">
                  <c:v>-0.7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50-43F2-9A32-4D3239A8DB3D}"/>
            </c:ext>
          </c:extLst>
        </c:ser>
        <c:ser>
          <c:idx val="0"/>
          <c:order val="1"/>
          <c:tx>
            <c:v>10 cyc/Packet_0.55Su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lgDash"/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strain'!$E$4:$E$8</c:f>
              <c:numCache>
                <c:formatCode>General</c:formatCode>
                <c:ptCount val="5"/>
                <c:pt idx="0">
                  <c:v>13.6</c:v>
                </c:pt>
                <c:pt idx="1">
                  <c:v>4.8</c:v>
                </c:pt>
                <c:pt idx="2">
                  <c:v>2.7</c:v>
                </c:pt>
                <c:pt idx="3">
                  <c:v>2.5</c:v>
                </c:pt>
                <c:pt idx="4">
                  <c:v>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08-4E82-80CB-D127A7465047}"/>
            </c:ext>
          </c:extLst>
        </c:ser>
        <c:ser>
          <c:idx val="3"/>
          <c:order val="2"/>
          <c:tx>
            <c:v>10 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strain'!$G$4:$G$8</c:f>
              <c:numCache>
                <c:formatCode>General</c:formatCode>
                <c:ptCount val="5"/>
                <c:pt idx="0">
                  <c:v>23.698034304103</c:v>
                </c:pt>
                <c:pt idx="1">
                  <c:v>12.4651884160136</c:v>
                </c:pt>
                <c:pt idx="2">
                  <c:v>6.53</c:v>
                </c:pt>
                <c:pt idx="3">
                  <c:v>4</c:v>
                </c:pt>
                <c:pt idx="4">
                  <c:v>1.7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C51E-4510-B5EF-5FC0CA5FB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636312"/>
        <c:axId val="613636968"/>
        <c:extLst/>
      </c:scatterChart>
      <c:valAx>
        <c:axId val="613636312"/>
        <c:scaling>
          <c:orientation val="minMax"/>
          <c:max val="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 of packets, N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3636968"/>
        <c:crosses val="autoZero"/>
        <c:crossBetween val="midCat"/>
        <c:majorUnit val="1"/>
      </c:valAx>
      <c:valAx>
        <c:axId val="613636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Perrmanent generated pore pressure, up (kPa)</a:t>
                </a:r>
              </a:p>
            </c:rich>
          </c:tx>
          <c:layout>
            <c:manualLayout>
              <c:xMode val="edge"/>
              <c:yMode val="edge"/>
              <c:x val="1.2560587925896033E-2"/>
              <c:y val="0.11219945476068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3636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472451867603433"/>
          <c:y val="4.5195218822040355E-2"/>
          <c:w val="0.30650478303419859"/>
          <c:h val="0.21071353947670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32047920080292"/>
          <c:y val="0.11839412908381333"/>
          <c:w val="0.84805171948258651"/>
          <c:h val="0.82182258993810164"/>
        </c:manualLayout>
      </c:layout>
      <c:scatterChart>
        <c:scatterStyle val="lineMarker"/>
        <c:varyColors val="0"/>
        <c:ser>
          <c:idx val="5"/>
          <c:order val="0"/>
          <c:tx>
            <c:v>10 cyc/packet_0.35Su</c:v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strain'!$D$4:$D$8</c:f>
              <c:numCache>
                <c:formatCode>General</c:formatCode>
                <c:ptCount val="5"/>
                <c:pt idx="0">
                  <c:v>5.8000000000000003E-2</c:v>
                </c:pt>
                <c:pt idx="1">
                  <c:v>5.0999999999999997E-2</c:v>
                </c:pt>
                <c:pt idx="2">
                  <c:v>4.8000000000000001E-2</c:v>
                </c:pt>
                <c:pt idx="3">
                  <c:v>4.8000000000000001E-2</c:v>
                </c:pt>
                <c:pt idx="4">
                  <c:v>5.7000000000000002E-2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6F-4984-BB85-63810AE31F51}"/>
            </c:ext>
          </c:extLst>
        </c:ser>
        <c:ser>
          <c:idx val="0"/>
          <c:order val="1"/>
          <c:tx>
            <c:v>10 cyc/packet_0.55Su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lgDash"/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strain'!$F$4:$F$8</c:f>
              <c:numCache>
                <c:formatCode>General</c:formatCode>
                <c:ptCount val="5"/>
                <c:pt idx="0">
                  <c:v>0.2</c:v>
                </c:pt>
                <c:pt idx="1">
                  <c:v>0.13600000000000001</c:v>
                </c:pt>
                <c:pt idx="2">
                  <c:v>0.114</c:v>
                </c:pt>
                <c:pt idx="3">
                  <c:v>0.105</c:v>
                </c:pt>
                <c:pt idx="4">
                  <c:v>9.6000000000000002E-2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51-4D81-AC19-FF0126628366}"/>
            </c:ext>
          </c:extLst>
        </c:ser>
        <c:ser>
          <c:idx val="3"/>
          <c:order val="2"/>
          <c:tx>
            <c:v>10 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strain'!$H$4:$H$8</c:f>
              <c:numCache>
                <c:formatCode>General</c:formatCode>
                <c:ptCount val="5"/>
                <c:pt idx="0">
                  <c:v>0.494346872527265</c:v>
                </c:pt>
                <c:pt idx="1">
                  <c:v>0.30288687128453101</c:v>
                </c:pt>
                <c:pt idx="2">
                  <c:v>0.24914999999999998</c:v>
                </c:pt>
                <c:pt idx="3">
                  <c:v>0.20399999999999999</c:v>
                </c:pt>
                <c:pt idx="4">
                  <c:v>0.192152114374885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2AB5-4B0D-B4C1-84E771863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097976"/>
        <c:axId val="812107816"/>
        <c:extLst/>
      </c:scatterChart>
      <c:valAx>
        <c:axId val="812097976"/>
        <c:scaling>
          <c:orientation val="minMax"/>
          <c:max val="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 of packets, N (-)</a:t>
                </a:r>
              </a:p>
            </c:rich>
          </c:tx>
          <c:layout>
            <c:manualLayout>
              <c:xMode val="edge"/>
              <c:yMode val="edge"/>
              <c:x val="0.42369769498805521"/>
              <c:y val="2.48848977754717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2107816"/>
        <c:crosses val="autoZero"/>
        <c:crossBetween val="midCat"/>
        <c:majorUnit val="1"/>
      </c:valAx>
      <c:valAx>
        <c:axId val="812107816"/>
        <c:scaling>
          <c:logBase val="10"/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Cyclic sheart strain, </a:t>
                </a:r>
                <a:r>
                  <a:rPr lang="el-GR"/>
                  <a:t>γ</a:t>
                </a:r>
                <a:r>
                  <a:rPr lang="nb-NO"/>
                  <a:t>_cyc (%)</a:t>
                </a:r>
              </a:p>
            </c:rich>
          </c:tx>
          <c:layout>
            <c:manualLayout>
              <c:xMode val="edge"/>
              <c:yMode val="edge"/>
              <c:x val="1.4854510216736854E-2"/>
              <c:y val="0.3026604279504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209797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4445603674540683"/>
          <c:y val="7.9537037037037031E-2"/>
          <c:w val="0.80916907261592297"/>
          <c:h val="0.7148920968212305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'Measured Strength'!$B$7:$B$10</c:f>
              <c:numCache>
                <c:formatCode>General</c:formatCode>
                <c:ptCount val="4"/>
                <c:pt idx="0">
                  <c:v>0</c:v>
                </c:pt>
                <c:pt idx="1">
                  <c:v>0.35</c:v>
                </c:pt>
                <c:pt idx="2">
                  <c:v>0.55000000000000004</c:v>
                </c:pt>
                <c:pt idx="3">
                  <c:v>0.7</c:v>
                </c:pt>
              </c:numCache>
            </c:numRef>
          </c:xVal>
          <c:yVal>
            <c:numRef>
              <c:f>'Measured Strength'!$C$7:$C$10</c:f>
              <c:numCache>
                <c:formatCode>General</c:formatCode>
                <c:ptCount val="4"/>
                <c:pt idx="0">
                  <c:v>25</c:v>
                </c:pt>
                <c:pt idx="1">
                  <c:v>26.7</c:v>
                </c:pt>
                <c:pt idx="2">
                  <c:v>28.1</c:v>
                </c:pt>
                <c:pt idx="3">
                  <c:v>28.333078285980051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B2-4169-A3EF-364AF2D3A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907824"/>
        <c:axId val="578909464"/>
      </c:scatterChart>
      <c:valAx>
        <c:axId val="578907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stress level applied su/sui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8909464"/>
        <c:crosses val="autoZero"/>
        <c:crossBetween val="midCat"/>
        <c:majorUnit val="0.2"/>
      </c:valAx>
      <c:valAx>
        <c:axId val="578909464"/>
        <c:scaling>
          <c:orientation val="minMax"/>
          <c:min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Measured</a:t>
                </a:r>
                <a:r>
                  <a:rPr lang="nb-NO" baseline="0"/>
                  <a:t> strength su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890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9103237095362"/>
          <c:y val="5.4236293379994166E-2"/>
          <c:w val="0.77754330708661412"/>
          <c:h val="0.8052850685331"/>
        </c:manualLayout>
      </c:layout>
      <c:scatterChart>
        <c:scatterStyle val="lineMarker"/>
        <c:varyColors val="0"/>
        <c:ser>
          <c:idx val="0"/>
          <c:order val="0"/>
          <c:tx>
            <c:v>0.35su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'cv change'!$C$4:$C$9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change'!$E$4:$E$9</c:f>
              <c:numCache>
                <c:formatCode>General</c:formatCode>
                <c:ptCount val="6"/>
                <c:pt idx="0">
                  <c:v>1</c:v>
                </c:pt>
                <c:pt idx="1">
                  <c:v>3.0453488372093025</c:v>
                </c:pt>
                <c:pt idx="2">
                  <c:v>5.5670542635658915</c:v>
                </c:pt>
                <c:pt idx="3">
                  <c:v>5.7484496124031006</c:v>
                </c:pt>
                <c:pt idx="4">
                  <c:v>6.2015503875968987</c:v>
                </c:pt>
                <c:pt idx="5">
                  <c:v>9.1782945736434112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5A-44C7-9073-28D2E946F44E}"/>
            </c:ext>
          </c:extLst>
        </c:ser>
        <c:ser>
          <c:idx val="1"/>
          <c:order val="1"/>
          <c:tx>
            <c:v>0.55su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'cv change'!$G$4:$G$9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change'!$I$4:$I$9</c:f>
              <c:numCache>
                <c:formatCode>General</c:formatCode>
                <c:ptCount val="6"/>
                <c:pt idx="0">
                  <c:v>1</c:v>
                </c:pt>
                <c:pt idx="1">
                  <c:v>2.8487229862475441</c:v>
                </c:pt>
                <c:pt idx="2">
                  <c:v>6.4833005893909625</c:v>
                </c:pt>
                <c:pt idx="3">
                  <c:v>9.0373280943025538</c:v>
                </c:pt>
                <c:pt idx="4">
                  <c:v>9.1650294695481342</c:v>
                </c:pt>
                <c:pt idx="5">
                  <c:v>9.9390962671905694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5A-44C7-9073-28D2E946F44E}"/>
            </c:ext>
          </c:extLst>
        </c:ser>
        <c:ser>
          <c:idx val="2"/>
          <c:order val="2"/>
          <c:tx>
            <c:v>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'cv change'!$K$4:$K$9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change'!$M$4:$M$9</c:f>
              <c:numCache>
                <c:formatCode>General</c:formatCode>
                <c:ptCount val="6"/>
                <c:pt idx="0">
                  <c:v>1</c:v>
                </c:pt>
                <c:pt idx="1">
                  <c:v>3.3877419354838709</c:v>
                </c:pt>
                <c:pt idx="2">
                  <c:v>10.332258064516129</c:v>
                </c:pt>
                <c:pt idx="3">
                  <c:v>13.225806451612902</c:v>
                </c:pt>
                <c:pt idx="4">
                  <c:v>15.651612903225807</c:v>
                </c:pt>
                <c:pt idx="5">
                  <c:v>18.045161290322579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5A-44C7-9073-28D2E946F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514528"/>
        <c:axId val="653514200"/>
      </c:scatterChart>
      <c:valAx>
        <c:axId val="653514528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 of consolidation stage, Nc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3514200"/>
        <c:crosses val="autoZero"/>
        <c:crossBetween val="midCat"/>
        <c:majorUnit val="1"/>
      </c:valAx>
      <c:valAx>
        <c:axId val="653514200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Normalized coefficient of consolidation, cv/cvi (-)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3514528"/>
        <c:crosses val="autoZero"/>
        <c:crossBetween val="midCat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72178477690295"/>
          <c:y val="6.9705818022747154E-2"/>
          <c:w val="0.16550043744531934"/>
          <c:h val="0.26799540682414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45603674540682"/>
          <c:y val="5.0925925925925923E-2"/>
          <c:w val="0.82087729658792663"/>
          <c:h val="0.79442913385826774"/>
        </c:manualLayout>
      </c:layout>
      <c:scatterChart>
        <c:scatterStyle val="lineMarker"/>
        <c:varyColors val="0"/>
        <c:ser>
          <c:idx val="0"/>
          <c:order val="0"/>
          <c:tx>
            <c:v>0.35su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'Gmax change'!$B$4:$B$9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'Gmax change'!$C$4:$C$9</c:f>
              <c:numCache>
                <c:formatCode>General</c:formatCode>
                <c:ptCount val="6"/>
                <c:pt idx="0">
                  <c:v>1</c:v>
                </c:pt>
                <c:pt idx="1">
                  <c:v>1.0400516289409893</c:v>
                </c:pt>
                <c:pt idx="2">
                  <c:v>1.0637168156749566</c:v>
                </c:pt>
                <c:pt idx="3">
                  <c:v>1.0754035761217455</c:v>
                </c:pt>
                <c:pt idx="4">
                  <c:v>1.0799025936249704</c:v>
                </c:pt>
                <c:pt idx="5">
                  <c:v>1.0815617664496355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6F-4C33-8601-B6A8B85D8950}"/>
            </c:ext>
          </c:extLst>
        </c:ser>
        <c:ser>
          <c:idx val="1"/>
          <c:order val="1"/>
          <c:tx>
            <c:v>0.55su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'Gmax change'!$D$4:$D$9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'Gmax change'!$E$4:$E$9</c:f>
              <c:numCache>
                <c:formatCode>General</c:formatCode>
                <c:ptCount val="6"/>
                <c:pt idx="0">
                  <c:v>1</c:v>
                </c:pt>
                <c:pt idx="1">
                  <c:v>1.0321255336830775</c:v>
                </c:pt>
                <c:pt idx="2">
                  <c:v>1.1025585054688265</c:v>
                </c:pt>
                <c:pt idx="3">
                  <c:v>1.1281898262080492</c:v>
                </c:pt>
                <c:pt idx="4">
                  <c:v>1.1809931713138995</c:v>
                </c:pt>
                <c:pt idx="5">
                  <c:v>1.1955645735560121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6F-4C33-8601-B6A8B85D8950}"/>
            </c:ext>
          </c:extLst>
        </c:ser>
        <c:ser>
          <c:idx val="2"/>
          <c:order val="2"/>
          <c:tx>
            <c:v>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'Gmax change'!$F$4:$F$9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'Gmax change'!$G$4:$G$9</c:f>
              <c:numCache>
                <c:formatCode>General</c:formatCode>
                <c:ptCount val="6"/>
                <c:pt idx="0">
                  <c:v>1</c:v>
                </c:pt>
                <c:pt idx="1">
                  <c:v>1.0840979158291439</c:v>
                </c:pt>
                <c:pt idx="2">
                  <c:v>1.1413587730578958</c:v>
                </c:pt>
                <c:pt idx="3">
                  <c:v>1.184107843639316</c:v>
                </c:pt>
                <c:pt idx="4">
                  <c:v>1.192179924779156</c:v>
                </c:pt>
                <c:pt idx="5">
                  <c:v>1.2103239265939383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6F-4C33-8601-B6A8B85D8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889136"/>
        <c:axId val="667890120"/>
      </c:scatterChart>
      <c:valAx>
        <c:axId val="6678891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</a:t>
                </a:r>
                <a:r>
                  <a:rPr lang="nb-NO" baseline="0"/>
                  <a:t> of consolidation stage, Nc (-)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7890120"/>
        <c:crosses val="autoZero"/>
        <c:crossBetween val="midCat"/>
      </c:valAx>
      <c:valAx>
        <c:axId val="667890120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Normalized</a:t>
                </a:r>
                <a:r>
                  <a:rPr lang="nb-NO" baseline="0"/>
                  <a:t> stiffness, Gmax/Gmax_i (-)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7889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166666666666669"/>
          <c:y val="0.1281820501603966"/>
          <c:w val="0.15055555555555555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3085925734693"/>
          <c:y val="5.146198830409357E-2"/>
          <c:w val="0.79980271933221458"/>
          <c:h val="0.82033540544274075"/>
        </c:manualLayout>
      </c:layout>
      <c:scatterChart>
        <c:scatterStyle val="lineMarker"/>
        <c:varyColors val="0"/>
        <c:ser>
          <c:idx val="5"/>
          <c:order val="0"/>
          <c:tx>
            <c:v>0.35su</c:v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xVal>
            <c:numRef>
              <c:f>'e change'!$A$7:$A$12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change'!$G$7:$G$12</c:f>
              <c:numCache>
                <c:formatCode>General</c:formatCode>
                <c:ptCount val="6"/>
                <c:pt idx="0">
                  <c:v>1</c:v>
                </c:pt>
                <c:pt idx="1">
                  <c:v>0.99784183215833555</c:v>
                </c:pt>
                <c:pt idx="2">
                  <c:v>0.99681954212807367</c:v>
                </c:pt>
                <c:pt idx="3">
                  <c:v>0.99579725209781123</c:v>
                </c:pt>
                <c:pt idx="4">
                  <c:v>0.99488854984868969</c:v>
                </c:pt>
                <c:pt idx="5">
                  <c:v>0.99409343538070771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F3-48C9-A2AB-864C87C489E0}"/>
            </c:ext>
          </c:extLst>
        </c:ser>
        <c:ser>
          <c:idx val="0"/>
          <c:order val="1"/>
          <c:tx>
            <c:v>0.55su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 change'!$I$7:$I$12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change'!$O$7:$O$12</c:f>
              <c:numCache>
                <c:formatCode>General</c:formatCode>
                <c:ptCount val="6"/>
                <c:pt idx="0">
                  <c:v>1</c:v>
                </c:pt>
                <c:pt idx="1">
                  <c:v>0.99009697007663278</c:v>
                </c:pt>
                <c:pt idx="2">
                  <c:v>0.98710303079747519</c:v>
                </c:pt>
                <c:pt idx="3">
                  <c:v>0.98572121266863288</c:v>
                </c:pt>
                <c:pt idx="4">
                  <c:v>0.98422424302905454</c:v>
                </c:pt>
                <c:pt idx="5">
                  <c:v>0.98376363698610714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14-4692-8FC8-D028D4A03DCC}"/>
            </c:ext>
          </c:extLst>
        </c:ser>
        <c:ser>
          <c:idx val="3"/>
          <c:order val="2"/>
          <c:tx>
            <c:v>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 change'!$P$7:$P$12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change'!$V$7:$V$12</c:f>
              <c:numCache>
                <c:formatCode>General</c:formatCode>
                <c:ptCount val="6"/>
                <c:pt idx="0">
                  <c:v>1</c:v>
                </c:pt>
                <c:pt idx="1">
                  <c:v>0.98956924715558026</c:v>
                </c:pt>
                <c:pt idx="2">
                  <c:v>0.98570166464023412</c:v>
                </c:pt>
                <c:pt idx="3">
                  <c:v>0.98277167788618358</c:v>
                </c:pt>
                <c:pt idx="4">
                  <c:v>0.9815996831845637</c:v>
                </c:pt>
                <c:pt idx="5">
                  <c:v>0.98089648636359172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6E8-40C6-A39A-855DB4D1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591832"/>
        <c:axId val="594587568"/>
        <c:extLst/>
      </c:scatterChart>
      <c:valAx>
        <c:axId val="59459183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</a:t>
                </a:r>
                <a:r>
                  <a:rPr lang="nb-NO" baseline="0"/>
                  <a:t> of consolidation stage, Nc (-)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94587568"/>
        <c:crosses val="autoZero"/>
        <c:crossBetween val="midCat"/>
      </c:valAx>
      <c:valAx>
        <c:axId val="594587568"/>
        <c:scaling>
          <c:orientation val="minMax"/>
          <c:max val="1"/>
          <c:min val="0.9749999999999999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Normalized void ration, e/ei (-)</a:t>
                </a:r>
              </a:p>
            </c:rich>
          </c:tx>
          <c:layout>
            <c:manualLayout>
              <c:xMode val="edge"/>
              <c:yMode val="edge"/>
              <c:x val="0"/>
              <c:y val="0.17817117853409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94591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899650701557042"/>
          <c:y val="0.59293211081383868"/>
          <c:w val="0.16957704057484618"/>
          <c:h val="0.233321273172171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58880139982503"/>
          <c:y val="0.17933256884876972"/>
          <c:w val="0.7862106299212599"/>
          <c:h val="0.74889862068212343"/>
        </c:manualLayout>
      </c:layout>
      <c:scatterChart>
        <c:scatterStyle val="lineMarker"/>
        <c:varyColors val="0"/>
        <c:ser>
          <c:idx val="5"/>
          <c:order val="0"/>
          <c:tx>
            <c:v>0.35su</c:v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xVal>
            <c:numRef>
              <c:f>'kappa change'!$A$4:$A$8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change'!$B$4:$B$8</c:f>
              <c:numCache>
                <c:formatCode>General</c:formatCode>
                <c:ptCount val="5"/>
                <c:pt idx="0">
                  <c:v>3.2559306197975698E-3</c:v>
                </c:pt>
                <c:pt idx="1">
                  <c:v>2.9633355567453279E-3</c:v>
                </c:pt>
                <c:pt idx="2">
                  <c:v>2.4694462972892771E-3</c:v>
                </c:pt>
                <c:pt idx="3">
                  <c:v>2.195063375366848E-3</c:v>
                </c:pt>
                <c:pt idx="4">
                  <c:v>1.6462975315263033E-3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D8-4609-BA20-7D2A09EB9D2B}"/>
            </c:ext>
          </c:extLst>
        </c:ser>
        <c:ser>
          <c:idx val="0"/>
          <c:order val="1"/>
          <c:tx>
            <c:v>0.55su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'kappa change'!$D$4:$D$8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change'!$E$4:$E$8</c:f>
              <c:numCache>
                <c:formatCode>General</c:formatCode>
                <c:ptCount val="5"/>
                <c:pt idx="0">
                  <c:v>1.1378815707226222E-3</c:v>
                </c:pt>
                <c:pt idx="1">
                  <c:v>9.0864426620785785E-4</c:v>
                </c:pt>
                <c:pt idx="2">
                  <c:v>8.6401206406810504E-4</c:v>
                </c:pt>
                <c:pt idx="3">
                  <c:v>7.9005848909236779E-4</c:v>
                </c:pt>
                <c:pt idx="4">
                  <c:v>7.9681112575169012E-4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61-410C-9057-6EBD2B5CDF9C}"/>
            </c:ext>
          </c:extLst>
        </c:ser>
        <c:ser>
          <c:idx val="3"/>
          <c:order val="2"/>
          <c:tx>
            <c:v>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change'!$G$4:$G$8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'kappa change'!$H$4:$H$8</c:f>
              <c:numCache>
                <c:formatCode>General</c:formatCode>
                <c:ptCount val="5"/>
                <c:pt idx="0">
                  <c:v>5.8943373158513014E-4</c:v>
                </c:pt>
                <c:pt idx="1">
                  <c:v>4.9227208567149451E-4</c:v>
                </c:pt>
                <c:pt idx="2">
                  <c:v>5.0925093129294081E-4</c:v>
                </c:pt>
                <c:pt idx="3">
                  <c:v>4.6734685466073448E-4</c:v>
                </c:pt>
                <c:pt idx="4">
                  <c:v>4.4610381581251872E-4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4DF4-4A16-9AF9-8DD836BF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043344"/>
        <c:axId val="618042688"/>
        <c:extLst/>
      </c:scatterChart>
      <c:valAx>
        <c:axId val="618043344"/>
        <c:scaling>
          <c:orientation val="minMax"/>
          <c:max val="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consolidation stage, Nc (-) </a:t>
                </a:r>
              </a:p>
            </c:rich>
          </c:tx>
          <c:layout>
            <c:manualLayout>
              <c:xMode val="edge"/>
              <c:yMode val="edge"/>
              <c:x val="0.30506124234470688"/>
              <c:y val="2.61248692338639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8042688"/>
        <c:crosses val="autoZero"/>
        <c:crossBetween val="midCat"/>
        <c:majorUnit val="1"/>
      </c:valAx>
      <c:valAx>
        <c:axId val="618042688"/>
        <c:scaling>
          <c:logBase val="10"/>
          <c:orientation val="minMax"/>
          <c:max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Unload-reload line slope, </a:t>
                </a:r>
                <a:r>
                  <a:rPr lang="el-GR"/>
                  <a:t>κ</a:t>
                </a:r>
                <a:r>
                  <a:rPr lang="nb-NO"/>
                  <a:t> (-)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2803473260759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8043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227734033245849"/>
          <c:y val="0.26513455162928623"/>
          <c:w val="0.16550043744531934"/>
          <c:h val="0.22680771454433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78937007874017"/>
          <c:y val="5.0961315728515172E-2"/>
          <c:w val="0.82283464566929132"/>
          <c:h val="0.81107132938568516"/>
        </c:manualLayout>
      </c:layout>
      <c:scatterChart>
        <c:scatterStyle val="lineMarker"/>
        <c:varyColors val="0"/>
        <c:ser>
          <c:idx val="5"/>
          <c:order val="0"/>
          <c:tx>
            <c:v>0.35su</c:v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xVal>
            <c:numRef>
              <c:f>'kappa change'!$A$4:$A$8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change'!$C$4:$C$8</c:f>
              <c:numCache>
                <c:formatCode>General</c:formatCode>
                <c:ptCount val="5"/>
                <c:pt idx="0">
                  <c:v>1</c:v>
                </c:pt>
                <c:pt idx="1">
                  <c:v>0.91013473651031507</c:v>
                </c:pt>
                <c:pt idx="2">
                  <c:v>0.75844561375905772</c:v>
                </c:pt>
                <c:pt idx="3">
                  <c:v>0.6741738788965107</c:v>
                </c:pt>
                <c:pt idx="4">
                  <c:v>0.5056304091727416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D6-411C-910B-FC8C1737281A}"/>
            </c:ext>
          </c:extLst>
        </c:ser>
        <c:ser>
          <c:idx val="0"/>
          <c:order val="1"/>
          <c:tx>
            <c:v>0.55su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'kappa change'!$D$4:$D$8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change'!$F$4:$F$8</c:f>
              <c:numCache>
                <c:formatCode>General</c:formatCode>
                <c:ptCount val="5"/>
                <c:pt idx="0">
                  <c:v>1</c:v>
                </c:pt>
                <c:pt idx="1">
                  <c:v>0.79854027834444574</c:v>
                </c:pt>
                <c:pt idx="2">
                  <c:v>0.75931633510806062</c:v>
                </c:pt>
                <c:pt idx="3">
                  <c:v>0.69432400472980138</c:v>
                </c:pt>
                <c:pt idx="4">
                  <c:v>0.70025839793298328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7C-4C4D-B89A-E193BF75C917}"/>
            </c:ext>
          </c:extLst>
        </c:ser>
        <c:ser>
          <c:idx val="3"/>
          <c:order val="2"/>
          <c:tx>
            <c:v>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change'!$G$4:$G$8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'kappa change'!$I$4:$I$8</c:f>
              <c:numCache>
                <c:formatCode>General</c:formatCode>
                <c:ptCount val="5"/>
                <c:pt idx="0">
                  <c:v>1</c:v>
                </c:pt>
                <c:pt idx="1">
                  <c:v>0.8351610355716419</c:v>
                </c:pt>
                <c:pt idx="2">
                  <c:v>0.86396638672754889</c:v>
                </c:pt>
                <c:pt idx="3">
                  <c:v>0.79287429547665267</c:v>
                </c:pt>
                <c:pt idx="4">
                  <c:v>0.75683455477316752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B38-4968-AA22-48242F45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309272"/>
        <c:axId val="612316816"/>
        <c:extLst/>
      </c:scatterChart>
      <c:valAx>
        <c:axId val="612309272"/>
        <c:scaling>
          <c:orientation val="minMax"/>
          <c:max val="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 of consolidation stage, Nc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2316816"/>
        <c:crosses val="autoZero"/>
        <c:crossBetween val="midCat"/>
        <c:majorUnit val="1"/>
      </c:valAx>
      <c:valAx>
        <c:axId val="612316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Normalized unload-reload line slope, </a:t>
                </a:r>
                <a:r>
                  <a:rPr lang="el-GR"/>
                  <a:t>κ</a:t>
                </a:r>
                <a:r>
                  <a:rPr lang="nb-NO"/>
                  <a:t>/</a:t>
                </a:r>
                <a:r>
                  <a:rPr lang="el-GR"/>
                  <a:t>κ</a:t>
                </a:r>
                <a:r>
                  <a:rPr lang="nb-NO"/>
                  <a:t>0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2309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616121848405319"/>
          <c:y val="0.54212568869796507"/>
          <c:w val="0.16577673199865042"/>
          <c:h val="0.22185301960197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139685</xdr:colOff>
      <xdr:row>8</xdr:row>
      <xdr:rowOff>94180</xdr:rowOff>
    </xdr:from>
    <xdr:to>
      <xdr:col>11</xdr:col>
      <xdr:colOff>573640</xdr:colOff>
      <xdr:row>27</xdr:row>
      <xdr:rowOff>166954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4CCD2-BDA6-46BE-90C9-594A80C79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145549</xdr:colOff>
      <xdr:row>8</xdr:row>
      <xdr:rowOff>81636</xdr:rowOff>
    </xdr:from>
    <xdr:to>
      <xdr:col>21</xdr:col>
      <xdr:colOff>17123</xdr:colOff>
      <xdr:row>28</xdr:row>
      <xdr:rowOff>17123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7B6A30-66E1-4398-A11E-2637E0FE8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457200</xdr:colOff>
      <xdr:row>25</xdr:row>
      <xdr:rowOff>8572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EAE356-C028-40DC-8518-24E0733FB658}"/>
            </a:ext>
          </a:extLst>
        </xdr:cNvPr>
        <xdr:cNvSpPr txBox="1"/>
      </xdr:nvSpPr>
      <xdr:spPr>
        <a:xfrm>
          <a:off x="15697200" y="489489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twoCellAnchor>
    <xdr:from>
      <xdr:col>5</xdr:col>
      <xdr:colOff>38100</xdr:colOff>
      <xdr:row>4</xdr:row>
      <xdr:rowOff>140970</xdr:rowOff>
    </xdr:from>
    <xdr:to>
      <xdr:col>12</xdr:col>
      <xdr:colOff>182880</xdr:colOff>
      <xdr:row>19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8B21E3-E85B-1155-3C63-EF5A709A7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10</xdr:row>
      <xdr:rowOff>102870</xdr:rowOff>
    </xdr:from>
    <xdr:to>
      <xdr:col>11</xdr:col>
      <xdr:colOff>228600</xdr:colOff>
      <xdr:row>25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82C5FD-1887-44CC-D1B9-F3DCC0752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179070</xdr:rowOff>
    </xdr:from>
    <xdr:to>
      <xdr:col>15</xdr:col>
      <xdr:colOff>228600</xdr:colOff>
      <xdr:row>22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5B246-AEF2-5A50-4F57-6B0C39D0A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13</xdr:row>
      <xdr:rowOff>152400</xdr:rowOff>
    </xdr:from>
    <xdr:to>
      <xdr:col>13</xdr:col>
      <xdr:colOff>579120</xdr:colOff>
      <xdr:row>31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5194DB-3A07-4AFB-92BA-A4A5B43DA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68580</xdr:colOff>
      <xdr:row>10</xdr:row>
      <xdr:rowOff>35241</xdr:rowOff>
    </xdr:from>
    <xdr:to>
      <xdr:col>17</xdr:col>
      <xdr:colOff>373380</xdr:colOff>
      <xdr:row>27</xdr:row>
      <xdr:rowOff>167639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3C9D23-8E36-4CF7-B769-4E0CA397D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266700</xdr:colOff>
      <xdr:row>9</xdr:row>
      <xdr:rowOff>23812</xdr:rowOff>
    </xdr:from>
    <xdr:to>
      <xdr:col>9</xdr:col>
      <xdr:colOff>411480</xdr:colOff>
      <xdr:row>27</xdr:row>
      <xdr:rowOff>45720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464D0D-71DB-4D91-AA50-54E928E13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897B-2BF5-42C5-98DD-D537AA9F0CF2}">
  <dimension ref="A1:I8"/>
  <sheetViews>
    <sheetView zoomScale="89" zoomScaleNormal="89" workbookViewId="0">
      <selection activeCell="T31" sqref="T31"/>
    </sheetView>
  </sheetViews>
  <sheetFormatPr defaultRowHeight="14.4" x14ac:dyDescent="0.3"/>
  <sheetData>
    <row r="1" spans="1:9" x14ac:dyDescent="0.3">
      <c r="A1" s="132"/>
      <c r="B1" s="136"/>
      <c r="C1" s="129" t="s">
        <v>29</v>
      </c>
      <c r="D1" s="130"/>
      <c r="E1" s="125" t="s">
        <v>30</v>
      </c>
      <c r="F1" s="126"/>
      <c r="G1" s="127" t="s">
        <v>39</v>
      </c>
      <c r="H1" s="128"/>
      <c r="I1" s="1"/>
    </row>
    <row r="2" spans="1:9" x14ac:dyDescent="0.3">
      <c r="A2" s="133"/>
      <c r="B2" s="137"/>
      <c r="C2" s="140" t="s">
        <v>38</v>
      </c>
      <c r="D2" s="141" t="s">
        <v>40</v>
      </c>
      <c r="E2" s="138" t="s">
        <v>38</v>
      </c>
      <c r="F2" s="142" t="s">
        <v>40</v>
      </c>
      <c r="G2" s="139" t="s">
        <v>38</v>
      </c>
      <c r="H2" s="143" t="s">
        <v>40</v>
      </c>
      <c r="I2" s="1"/>
    </row>
    <row r="3" spans="1:9" ht="15" customHeight="1" x14ac:dyDescent="0.3">
      <c r="A3" s="31"/>
      <c r="B3" s="32" t="s">
        <v>1</v>
      </c>
      <c r="C3" s="9">
        <v>10</v>
      </c>
      <c r="D3" s="8">
        <v>10</v>
      </c>
      <c r="E3" s="17">
        <v>10</v>
      </c>
      <c r="F3" s="20">
        <v>10</v>
      </c>
      <c r="G3" s="63">
        <v>10</v>
      </c>
      <c r="H3" s="50">
        <v>10</v>
      </c>
      <c r="I3" s="1"/>
    </row>
    <row r="4" spans="1:9" ht="14.4" customHeight="1" x14ac:dyDescent="0.3">
      <c r="A4" s="134" t="s">
        <v>0</v>
      </c>
      <c r="B4" s="32">
        <v>1</v>
      </c>
      <c r="C4" s="9">
        <v>0.5</v>
      </c>
      <c r="D4" s="8">
        <v>5.8000000000000003E-2</v>
      </c>
      <c r="E4" s="17">
        <v>13.6</v>
      </c>
      <c r="F4" s="20">
        <v>0.2</v>
      </c>
      <c r="G4" s="63">
        <v>23.698034304103</v>
      </c>
      <c r="H4" s="50">
        <v>0.494346872527265</v>
      </c>
      <c r="I4" s="1"/>
    </row>
    <row r="5" spans="1:9" x14ac:dyDescent="0.3">
      <c r="A5" s="134"/>
      <c r="B5" s="32">
        <v>2</v>
      </c>
      <c r="C5" s="9">
        <v>0.9</v>
      </c>
      <c r="D5" s="8">
        <v>5.0999999999999997E-2</v>
      </c>
      <c r="E5" s="17">
        <v>4.8</v>
      </c>
      <c r="F5" s="20">
        <v>0.13600000000000001</v>
      </c>
      <c r="G5" s="63">
        <v>12.4651884160136</v>
      </c>
      <c r="H5" s="50">
        <v>0.30288687128453101</v>
      </c>
      <c r="I5" s="1"/>
    </row>
    <row r="6" spans="1:9" x14ac:dyDescent="0.3">
      <c r="A6" s="134"/>
      <c r="B6" s="32">
        <v>3</v>
      </c>
      <c r="C6" s="9">
        <v>-0.6</v>
      </c>
      <c r="D6" s="8">
        <v>4.8000000000000001E-2</v>
      </c>
      <c r="E6" s="17">
        <v>2.7</v>
      </c>
      <c r="F6" s="20">
        <v>0.114</v>
      </c>
      <c r="G6" s="63">
        <v>6.53</v>
      </c>
      <c r="H6" s="50">
        <v>0.24914999999999998</v>
      </c>
      <c r="I6" s="1"/>
    </row>
    <row r="7" spans="1:9" ht="14.4" customHeight="1" x14ac:dyDescent="0.3">
      <c r="A7" s="134"/>
      <c r="B7" s="32">
        <v>4</v>
      </c>
      <c r="C7" s="9">
        <v>-0.3</v>
      </c>
      <c r="D7" s="8">
        <v>4.8000000000000001E-2</v>
      </c>
      <c r="E7" s="17">
        <v>2.5</v>
      </c>
      <c r="F7" s="20">
        <v>0.105</v>
      </c>
      <c r="G7" s="63">
        <v>4</v>
      </c>
      <c r="H7" s="50">
        <v>0.20399999999999999</v>
      </c>
      <c r="I7" s="1"/>
    </row>
    <row r="8" spans="1:9" ht="15" thickBot="1" x14ac:dyDescent="0.35">
      <c r="A8" s="135"/>
      <c r="B8" s="137">
        <v>5</v>
      </c>
      <c r="C8" s="12">
        <v>-0.7</v>
      </c>
      <c r="D8" s="11">
        <v>5.7000000000000002E-2</v>
      </c>
      <c r="E8" s="21">
        <v>1.4</v>
      </c>
      <c r="F8" s="24">
        <v>9.6000000000000002E-2</v>
      </c>
      <c r="G8" s="64">
        <v>1.7</v>
      </c>
      <c r="H8" s="55">
        <v>0.192152114374885</v>
      </c>
      <c r="I8" s="1"/>
    </row>
  </sheetData>
  <mergeCells count="4">
    <mergeCell ref="C1:D1"/>
    <mergeCell ref="E1:F1"/>
    <mergeCell ref="G1:H1"/>
    <mergeCell ref="A4:A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8C3C-AD02-4A4E-8FF6-1C0891A77BAC}">
  <dimension ref="A1:I10"/>
  <sheetViews>
    <sheetView workbookViewId="0">
      <selection activeCell="N16" sqref="N16"/>
    </sheetView>
  </sheetViews>
  <sheetFormatPr defaultRowHeight="14.4" x14ac:dyDescent="0.3"/>
  <cols>
    <col min="1" max="1" width="10.5546875" customWidth="1"/>
    <col min="4" max="4" width="11" customWidth="1"/>
    <col min="7" max="7" width="11.21875" customWidth="1"/>
  </cols>
  <sheetData>
    <row r="1" spans="1:9" ht="15" thickBot="1" x14ac:dyDescent="0.35">
      <c r="A1" s="98" t="s">
        <v>27</v>
      </c>
      <c r="B1" s="99"/>
      <c r="C1" s="100"/>
      <c r="D1" s="105" t="s">
        <v>24</v>
      </c>
      <c r="E1" s="103"/>
      <c r="F1" s="104"/>
      <c r="G1" s="144" t="s">
        <v>25</v>
      </c>
      <c r="H1" s="145"/>
      <c r="I1" s="146"/>
    </row>
    <row r="2" spans="1:9" s="2" customFormat="1" ht="37.200000000000003" customHeight="1" x14ac:dyDescent="0.3">
      <c r="A2" s="35" t="s">
        <v>2</v>
      </c>
      <c r="B2" s="72" t="s">
        <v>3</v>
      </c>
      <c r="C2" s="95" t="s">
        <v>4</v>
      </c>
      <c r="D2" s="96" t="s">
        <v>2</v>
      </c>
      <c r="E2" s="73" t="s">
        <v>3</v>
      </c>
      <c r="F2" s="97" t="s">
        <v>4</v>
      </c>
      <c r="G2" s="69" t="s">
        <v>2</v>
      </c>
      <c r="H2" s="70" t="s">
        <v>3</v>
      </c>
      <c r="I2" s="71" t="s">
        <v>4</v>
      </c>
    </row>
    <row r="3" spans="1:9" x14ac:dyDescent="0.3">
      <c r="A3" s="9">
        <v>1</v>
      </c>
      <c r="B3" s="67">
        <v>25</v>
      </c>
      <c r="C3" s="8">
        <f>B3/$B$3</f>
        <v>1</v>
      </c>
      <c r="D3" s="19">
        <v>1</v>
      </c>
      <c r="E3" s="68">
        <v>25</v>
      </c>
      <c r="F3" s="19">
        <f>E3/$E$3</f>
        <v>1</v>
      </c>
      <c r="G3" s="63">
        <v>1</v>
      </c>
      <c r="H3" s="66">
        <v>25</v>
      </c>
      <c r="I3" s="50">
        <f>H3/$H$3</f>
        <v>1</v>
      </c>
    </row>
    <row r="4" spans="1:9" ht="15" thickBot="1" x14ac:dyDescent="0.35">
      <c r="A4" s="12">
        <v>10</v>
      </c>
      <c r="B4" s="33">
        <v>26.7</v>
      </c>
      <c r="C4" s="11">
        <f>B4/$B$3</f>
        <v>1.0680000000000001</v>
      </c>
      <c r="D4" s="23">
        <v>10</v>
      </c>
      <c r="E4" s="44">
        <v>28.1</v>
      </c>
      <c r="F4" s="23">
        <f>E4/$E$3</f>
        <v>1.1240000000000001</v>
      </c>
      <c r="G4" s="64">
        <v>10</v>
      </c>
      <c r="H4" s="58">
        <v>28.333078285980051</v>
      </c>
      <c r="I4" s="55">
        <f>H4/$H$3</f>
        <v>1.133323131439202</v>
      </c>
    </row>
    <row r="6" spans="1:9" x14ac:dyDescent="0.3">
      <c r="B6" t="s">
        <v>42</v>
      </c>
      <c r="C6" t="s">
        <v>41</v>
      </c>
    </row>
    <row r="7" spans="1:9" x14ac:dyDescent="0.3">
      <c r="B7">
        <v>0</v>
      </c>
      <c r="C7">
        <v>25</v>
      </c>
      <c r="D7">
        <f>C7/$C$7</f>
        <v>1</v>
      </c>
    </row>
    <row r="8" spans="1:9" x14ac:dyDescent="0.3">
      <c r="B8">
        <v>0.35</v>
      </c>
      <c r="C8">
        <f>B4</f>
        <v>26.7</v>
      </c>
      <c r="D8">
        <f t="shared" ref="D8:D10" si="0">C8/$C$7</f>
        <v>1.0680000000000001</v>
      </c>
    </row>
    <row r="9" spans="1:9" x14ac:dyDescent="0.3">
      <c r="B9">
        <v>0.55000000000000004</v>
      </c>
      <c r="C9">
        <f>E4</f>
        <v>28.1</v>
      </c>
      <c r="D9">
        <f t="shared" si="0"/>
        <v>1.1240000000000001</v>
      </c>
    </row>
    <row r="10" spans="1:9" x14ac:dyDescent="0.3">
      <c r="B10">
        <v>0.7</v>
      </c>
      <c r="C10">
        <f>H4</f>
        <v>28.333078285980051</v>
      </c>
      <c r="D10">
        <f t="shared" si="0"/>
        <v>1.133323131439202</v>
      </c>
    </row>
  </sheetData>
  <mergeCells count="2">
    <mergeCell ref="D1:F1"/>
    <mergeCell ref="A1:C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68DE-6AE0-4EBC-891D-EC0DC6AB9B52}">
  <dimension ref="B1:M9"/>
  <sheetViews>
    <sheetView workbookViewId="0">
      <selection activeCell="O21" sqref="O21"/>
    </sheetView>
  </sheetViews>
  <sheetFormatPr defaultRowHeight="14.4" x14ac:dyDescent="0.3"/>
  <sheetData>
    <row r="1" spans="2:13" ht="15" thickBot="1" x14ac:dyDescent="0.35">
      <c r="B1" s="98" t="s">
        <v>28</v>
      </c>
      <c r="C1" s="99"/>
      <c r="D1" s="99"/>
      <c r="E1" s="100"/>
      <c r="F1" s="105" t="s">
        <v>24</v>
      </c>
      <c r="G1" s="103"/>
      <c r="H1" s="103"/>
      <c r="I1" s="104"/>
      <c r="J1" s="106" t="s">
        <v>25</v>
      </c>
      <c r="K1" s="107"/>
      <c r="L1" s="107"/>
      <c r="M1" s="108"/>
    </row>
    <row r="2" spans="2:13" ht="14.4" customHeight="1" x14ac:dyDescent="0.3">
      <c r="B2" s="117" t="s">
        <v>0</v>
      </c>
      <c r="C2" s="47"/>
      <c r="D2" s="25" t="s">
        <v>5</v>
      </c>
      <c r="E2" s="26" t="s">
        <v>26</v>
      </c>
      <c r="F2" s="114" t="s">
        <v>0</v>
      </c>
      <c r="G2" s="43"/>
      <c r="H2" s="46" t="s">
        <v>5</v>
      </c>
      <c r="I2" s="46" t="s">
        <v>26</v>
      </c>
      <c r="J2" s="122" t="s">
        <v>0</v>
      </c>
      <c r="K2" s="61"/>
      <c r="L2" s="57" t="s">
        <v>5</v>
      </c>
      <c r="M2" s="52" t="s">
        <v>26</v>
      </c>
    </row>
    <row r="3" spans="2:13" ht="14.4" customHeight="1" x14ac:dyDescent="0.3">
      <c r="B3" s="118"/>
      <c r="C3" s="48" t="s">
        <v>1</v>
      </c>
      <c r="D3" s="27">
        <v>10</v>
      </c>
      <c r="E3" s="29">
        <v>10</v>
      </c>
      <c r="F3" s="115"/>
      <c r="G3" s="38" t="s">
        <v>1</v>
      </c>
      <c r="H3" s="37">
        <v>10</v>
      </c>
      <c r="I3" s="39">
        <v>10</v>
      </c>
      <c r="J3" s="123"/>
      <c r="K3" s="62" t="s">
        <v>1</v>
      </c>
      <c r="L3" s="49">
        <v>10</v>
      </c>
      <c r="M3" s="147">
        <v>10</v>
      </c>
    </row>
    <row r="4" spans="2:13" ht="14.4" customHeight="1" x14ac:dyDescent="0.3">
      <c r="B4" s="118"/>
      <c r="C4" s="31">
        <v>0</v>
      </c>
      <c r="D4" s="32">
        <v>2.58</v>
      </c>
      <c r="E4" s="7">
        <f>D4/$D$4</f>
        <v>1</v>
      </c>
      <c r="F4" s="115"/>
      <c r="G4" s="40">
        <v>0</v>
      </c>
      <c r="H4" s="41">
        <v>1.018</v>
      </c>
      <c r="I4" s="19">
        <f>H4/$H$4</f>
        <v>1</v>
      </c>
      <c r="J4" s="123"/>
      <c r="K4" s="56">
        <v>0</v>
      </c>
      <c r="L4" s="59">
        <v>1.55</v>
      </c>
      <c r="M4" s="50">
        <f>L4/$L$4</f>
        <v>1</v>
      </c>
    </row>
    <row r="5" spans="2:13" x14ac:dyDescent="0.3">
      <c r="B5" s="118"/>
      <c r="C5" s="31">
        <v>1</v>
      </c>
      <c r="D5" s="32">
        <v>7.8570000000000002</v>
      </c>
      <c r="E5" s="7">
        <f>D5/$D$4</f>
        <v>3.0453488372093025</v>
      </c>
      <c r="F5" s="115"/>
      <c r="G5" s="40">
        <v>1</v>
      </c>
      <c r="H5" s="42">
        <v>2.9</v>
      </c>
      <c r="I5" s="19">
        <f>H5/$H$4</f>
        <v>2.8487229862475441</v>
      </c>
      <c r="J5" s="123"/>
      <c r="K5" s="56">
        <v>1</v>
      </c>
      <c r="L5" s="59">
        <v>5.2510000000000003</v>
      </c>
      <c r="M5" s="50">
        <f>L5/$L$4</f>
        <v>3.3877419354838709</v>
      </c>
    </row>
    <row r="6" spans="2:13" x14ac:dyDescent="0.3">
      <c r="B6" s="118"/>
      <c r="C6" s="31">
        <v>2</v>
      </c>
      <c r="D6" s="32">
        <v>14.363</v>
      </c>
      <c r="E6" s="7">
        <f>D6/$D$4</f>
        <v>5.5670542635658915</v>
      </c>
      <c r="F6" s="115"/>
      <c r="G6" s="40">
        <v>2</v>
      </c>
      <c r="H6" s="42">
        <v>6.6</v>
      </c>
      <c r="I6" s="19">
        <f>H6/$H$4</f>
        <v>6.4833005893909625</v>
      </c>
      <c r="J6" s="123"/>
      <c r="K6" s="56">
        <v>2</v>
      </c>
      <c r="L6" s="59">
        <v>16.015000000000001</v>
      </c>
      <c r="M6" s="50">
        <f>L6/$L$4</f>
        <v>10.332258064516129</v>
      </c>
    </row>
    <row r="7" spans="2:13" x14ac:dyDescent="0.3">
      <c r="B7" s="118"/>
      <c r="C7" s="31">
        <v>3</v>
      </c>
      <c r="D7" s="32">
        <v>14.831</v>
      </c>
      <c r="E7" s="7">
        <f>D7/$D$4</f>
        <v>5.7484496124031006</v>
      </c>
      <c r="F7" s="115"/>
      <c r="G7" s="40">
        <v>3</v>
      </c>
      <c r="H7" s="42">
        <v>9.1999999999999993</v>
      </c>
      <c r="I7" s="19">
        <f>H7/$H$4</f>
        <v>9.0373280943025538</v>
      </c>
      <c r="J7" s="123"/>
      <c r="K7" s="56">
        <v>3</v>
      </c>
      <c r="L7" s="59">
        <v>20.5</v>
      </c>
      <c r="M7" s="50">
        <f>L7/$L$4</f>
        <v>13.225806451612902</v>
      </c>
    </row>
    <row r="8" spans="2:13" x14ac:dyDescent="0.3">
      <c r="B8" s="118"/>
      <c r="C8" s="31">
        <v>4</v>
      </c>
      <c r="D8" s="32">
        <v>16</v>
      </c>
      <c r="E8" s="7">
        <f>D8/$D$4</f>
        <v>6.2015503875968987</v>
      </c>
      <c r="F8" s="115"/>
      <c r="G8" s="40">
        <v>4</v>
      </c>
      <c r="H8" s="42">
        <v>9.33</v>
      </c>
      <c r="I8" s="19">
        <f>H8/$H$4</f>
        <v>9.1650294695481342</v>
      </c>
      <c r="J8" s="123"/>
      <c r="K8" s="56">
        <v>4</v>
      </c>
      <c r="L8" s="59">
        <v>24.26</v>
      </c>
      <c r="M8" s="50">
        <f>L8/$L$4</f>
        <v>15.651612903225807</v>
      </c>
    </row>
    <row r="9" spans="2:13" ht="15" thickBot="1" x14ac:dyDescent="0.35">
      <c r="B9" s="119"/>
      <c r="C9" s="33">
        <v>5</v>
      </c>
      <c r="D9" s="34">
        <v>23.68</v>
      </c>
      <c r="E9" s="10">
        <f>D9/$D$4</f>
        <v>9.1782945736434112</v>
      </c>
      <c r="F9" s="116"/>
      <c r="G9" s="44">
        <v>5</v>
      </c>
      <c r="H9" s="45">
        <v>10.118</v>
      </c>
      <c r="I9" s="23">
        <f>H9/$H$4</f>
        <v>9.9390962671905694</v>
      </c>
      <c r="J9" s="124"/>
      <c r="K9" s="58">
        <v>5</v>
      </c>
      <c r="L9" s="60">
        <v>27.97</v>
      </c>
      <c r="M9" s="55">
        <f>L9/$L$4</f>
        <v>18.045161290322579</v>
      </c>
    </row>
  </sheetData>
  <mergeCells count="6">
    <mergeCell ref="B1:E1"/>
    <mergeCell ref="F1:I1"/>
    <mergeCell ref="J1:M1"/>
    <mergeCell ref="B2:B9"/>
    <mergeCell ref="J2:J9"/>
    <mergeCell ref="F2:F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4138-770C-489C-900E-36B45E6D2204}">
  <dimension ref="B1:G9"/>
  <sheetViews>
    <sheetView workbookViewId="0">
      <selection activeCell="G26" sqref="G26"/>
    </sheetView>
  </sheetViews>
  <sheetFormatPr defaultRowHeight="14.4" x14ac:dyDescent="0.3"/>
  <sheetData>
    <row r="1" spans="2:7" ht="15" thickBot="1" x14ac:dyDescent="0.35">
      <c r="B1" s="150" t="s">
        <v>43</v>
      </c>
      <c r="C1" s="151"/>
      <c r="D1" s="151"/>
      <c r="E1" s="151"/>
      <c r="F1" s="151"/>
      <c r="G1" s="152"/>
    </row>
    <row r="2" spans="2:7" x14ac:dyDescent="0.3">
      <c r="B2" s="131" t="s">
        <v>29</v>
      </c>
      <c r="C2" s="121"/>
      <c r="D2" s="148" t="s">
        <v>30</v>
      </c>
      <c r="E2" s="113"/>
      <c r="F2" s="149" t="s">
        <v>25</v>
      </c>
      <c r="G2" s="109"/>
    </row>
    <row r="3" spans="2:7" x14ac:dyDescent="0.3">
      <c r="B3" s="74" t="s">
        <v>23</v>
      </c>
      <c r="C3" s="28">
        <v>10</v>
      </c>
      <c r="D3" s="36" t="s">
        <v>23</v>
      </c>
      <c r="E3" s="38">
        <v>10</v>
      </c>
      <c r="F3" s="65" t="s">
        <v>23</v>
      </c>
      <c r="G3" s="53">
        <v>10</v>
      </c>
    </row>
    <row r="4" spans="2:7" x14ac:dyDescent="0.3">
      <c r="B4" s="9">
        <v>0</v>
      </c>
      <c r="C4" s="7">
        <v>1</v>
      </c>
      <c r="D4" s="17">
        <v>0</v>
      </c>
      <c r="E4" s="19">
        <v>1</v>
      </c>
      <c r="F4" s="63">
        <v>0</v>
      </c>
      <c r="G4" s="50">
        <v>1</v>
      </c>
    </row>
    <row r="5" spans="2:7" x14ac:dyDescent="0.3">
      <c r="B5" s="9">
        <v>1</v>
      </c>
      <c r="C5" s="7">
        <v>1.0400516289409893</v>
      </c>
      <c r="D5" s="17">
        <v>1</v>
      </c>
      <c r="E5" s="19">
        <v>1.0321255336830775</v>
      </c>
      <c r="F5" s="63">
        <v>1</v>
      </c>
      <c r="G5" s="50">
        <v>1.0840979158291439</v>
      </c>
    </row>
    <row r="6" spans="2:7" x14ac:dyDescent="0.3">
      <c r="B6" s="9">
        <v>2</v>
      </c>
      <c r="C6" s="7">
        <v>1.0637168156749566</v>
      </c>
      <c r="D6" s="17">
        <v>2</v>
      </c>
      <c r="E6" s="19">
        <v>1.1025585054688265</v>
      </c>
      <c r="F6" s="63">
        <v>2</v>
      </c>
      <c r="G6" s="50">
        <v>1.1413587730578958</v>
      </c>
    </row>
    <row r="7" spans="2:7" x14ac:dyDescent="0.3">
      <c r="B7" s="9">
        <v>3</v>
      </c>
      <c r="C7" s="7">
        <v>1.0754035761217455</v>
      </c>
      <c r="D7" s="17">
        <v>3</v>
      </c>
      <c r="E7" s="19">
        <v>1.1281898262080492</v>
      </c>
      <c r="F7" s="63">
        <v>3</v>
      </c>
      <c r="G7" s="50">
        <v>1.184107843639316</v>
      </c>
    </row>
    <row r="8" spans="2:7" x14ac:dyDescent="0.3">
      <c r="B8" s="9">
        <v>4</v>
      </c>
      <c r="C8" s="7">
        <v>1.0799025936249704</v>
      </c>
      <c r="D8" s="17">
        <v>4</v>
      </c>
      <c r="E8" s="19">
        <v>1.1809931713138995</v>
      </c>
      <c r="F8" s="63">
        <v>4</v>
      </c>
      <c r="G8" s="50">
        <v>1.192179924779156</v>
      </c>
    </row>
    <row r="9" spans="2:7" ht="15" thickBot="1" x14ac:dyDescent="0.35">
      <c r="B9" s="12">
        <v>5</v>
      </c>
      <c r="C9" s="10">
        <v>1.0815617664496355</v>
      </c>
      <c r="D9" s="21">
        <v>5</v>
      </c>
      <c r="E9" s="23">
        <v>1.1955645735560121</v>
      </c>
      <c r="F9" s="64">
        <v>5</v>
      </c>
      <c r="G9" s="55">
        <v>1.2103239265939383</v>
      </c>
    </row>
  </sheetData>
  <mergeCells count="4">
    <mergeCell ref="B2:C2"/>
    <mergeCell ref="D2:E2"/>
    <mergeCell ref="F2:G2"/>
    <mergeCell ref="B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711B-D9B4-458E-B3AF-5184547AEB6B}">
  <dimension ref="A1:V12"/>
  <sheetViews>
    <sheetView tabSelected="1" workbookViewId="0">
      <selection activeCell="E19" sqref="D16:E19"/>
    </sheetView>
  </sheetViews>
  <sheetFormatPr defaultRowHeight="14.4" x14ac:dyDescent="0.3"/>
  <sheetData>
    <row r="1" spans="1:22" ht="15" thickBot="1" x14ac:dyDescent="0.35">
      <c r="A1" s="98" t="s">
        <v>29</v>
      </c>
      <c r="B1" s="99"/>
      <c r="C1" s="99"/>
      <c r="D1" s="99"/>
      <c r="E1" s="99"/>
      <c r="F1" s="99"/>
      <c r="G1" s="99"/>
      <c r="H1" s="99"/>
      <c r="I1" s="105" t="s">
        <v>24</v>
      </c>
      <c r="J1" s="103"/>
      <c r="K1" s="103"/>
      <c r="L1" s="103"/>
      <c r="M1" s="103"/>
      <c r="N1" s="103"/>
      <c r="O1" s="103"/>
      <c r="P1" s="106" t="s">
        <v>25</v>
      </c>
      <c r="Q1" s="107"/>
      <c r="R1" s="107"/>
      <c r="S1" s="107"/>
      <c r="T1" s="107"/>
      <c r="U1" s="107"/>
      <c r="V1" s="107"/>
    </row>
    <row r="2" spans="1:22" x14ac:dyDescent="0.3">
      <c r="A2" s="131" t="s">
        <v>9</v>
      </c>
      <c r="B2" s="120"/>
      <c r="C2" s="120"/>
      <c r="D2" s="120"/>
      <c r="E2" s="120"/>
      <c r="F2" s="120"/>
      <c r="G2" s="120"/>
      <c r="H2" s="121"/>
      <c r="I2" s="102" t="s">
        <v>9</v>
      </c>
      <c r="J2" s="101"/>
      <c r="K2" s="101"/>
      <c r="L2" s="101"/>
      <c r="M2" s="101"/>
      <c r="N2" s="101"/>
      <c r="O2" s="101"/>
      <c r="P2" s="110" t="s">
        <v>9</v>
      </c>
      <c r="Q2" s="111"/>
      <c r="R2" s="111"/>
      <c r="S2" s="111"/>
      <c r="T2" s="111"/>
      <c r="U2" s="111"/>
      <c r="V2" s="112"/>
    </row>
    <row r="3" spans="1:22" x14ac:dyDescent="0.3">
      <c r="A3" s="74" t="s">
        <v>7</v>
      </c>
      <c r="B3" s="28">
        <v>27.1</v>
      </c>
      <c r="C3" s="28" t="s">
        <v>21</v>
      </c>
      <c r="D3" s="28"/>
      <c r="E3" s="28" t="s">
        <v>10</v>
      </c>
      <c r="F3" s="28">
        <v>16.02</v>
      </c>
      <c r="G3" s="28" t="s">
        <v>13</v>
      </c>
      <c r="H3" s="30"/>
      <c r="I3" s="36" t="s">
        <v>7</v>
      </c>
      <c r="J3" s="38">
        <v>27.1</v>
      </c>
      <c r="K3" s="38" t="s">
        <v>21</v>
      </c>
      <c r="L3" s="38"/>
      <c r="M3" s="38" t="s">
        <v>10</v>
      </c>
      <c r="N3" s="38">
        <v>16.010000000000002</v>
      </c>
      <c r="O3" s="92" t="s">
        <v>13</v>
      </c>
      <c r="P3" s="65" t="s">
        <v>7</v>
      </c>
      <c r="Q3" s="49">
        <v>27.1</v>
      </c>
      <c r="R3" s="49" t="s">
        <v>21</v>
      </c>
      <c r="S3" s="49"/>
      <c r="T3" s="49" t="s">
        <v>10</v>
      </c>
      <c r="U3" s="49">
        <v>16</v>
      </c>
      <c r="V3" s="53" t="s">
        <v>13</v>
      </c>
    </row>
    <row r="4" spans="1:22" x14ac:dyDescent="0.3">
      <c r="A4" s="74" t="s">
        <v>8</v>
      </c>
      <c r="B4" s="28">
        <f>65.14-6.41</f>
        <v>58.730000000000004</v>
      </c>
      <c r="C4" s="28" t="s">
        <v>20</v>
      </c>
      <c r="D4" s="28"/>
      <c r="E4" s="28" t="s">
        <v>11</v>
      </c>
      <c r="F4" s="28">
        <v>35</v>
      </c>
      <c r="G4" s="28" t="s">
        <v>12</v>
      </c>
      <c r="H4" s="30"/>
      <c r="I4" s="36" t="s">
        <v>8</v>
      </c>
      <c r="J4" s="38">
        <v>53.93</v>
      </c>
      <c r="K4" s="38" t="s">
        <v>20</v>
      </c>
      <c r="L4" s="38"/>
      <c r="M4" s="38" t="s">
        <v>11</v>
      </c>
      <c r="N4" s="38">
        <v>35</v>
      </c>
      <c r="O4" s="92" t="s">
        <v>12</v>
      </c>
      <c r="P4" s="65" t="s">
        <v>8</v>
      </c>
      <c r="Q4" s="49">
        <v>59.11</v>
      </c>
      <c r="R4" s="49" t="s">
        <v>20</v>
      </c>
      <c r="S4" s="49"/>
      <c r="T4" s="49" t="s">
        <v>11</v>
      </c>
      <c r="U4" s="49">
        <v>35</v>
      </c>
      <c r="V4" s="53" t="s">
        <v>12</v>
      </c>
    </row>
    <row r="5" spans="1:22" s="2" customFormat="1" ht="43.2" x14ac:dyDescent="0.3">
      <c r="A5" s="75" t="s">
        <v>22</v>
      </c>
      <c r="B5" s="76" t="s">
        <v>16</v>
      </c>
      <c r="C5" s="76" t="s">
        <v>14</v>
      </c>
      <c r="D5" s="76" t="s">
        <v>15</v>
      </c>
      <c r="E5" s="76" t="s">
        <v>17</v>
      </c>
      <c r="F5" s="76" t="s">
        <v>18</v>
      </c>
      <c r="G5" s="76" t="s">
        <v>19</v>
      </c>
      <c r="H5" s="77" t="s">
        <v>31</v>
      </c>
      <c r="I5" s="78" t="s">
        <v>22</v>
      </c>
      <c r="J5" s="93" t="s">
        <v>16</v>
      </c>
      <c r="K5" s="93" t="s">
        <v>14</v>
      </c>
      <c r="L5" s="93" t="s">
        <v>15</v>
      </c>
      <c r="M5" s="93" t="s">
        <v>17</v>
      </c>
      <c r="N5" s="93" t="s">
        <v>18</v>
      </c>
      <c r="O5" s="93" t="s">
        <v>19</v>
      </c>
      <c r="P5" s="84" t="s">
        <v>22</v>
      </c>
      <c r="Q5" s="85" t="s">
        <v>16</v>
      </c>
      <c r="R5" s="85" t="s">
        <v>14</v>
      </c>
      <c r="S5" s="85" t="s">
        <v>15</v>
      </c>
      <c r="T5" s="85" t="s">
        <v>17</v>
      </c>
      <c r="U5" s="85" t="s">
        <v>18</v>
      </c>
      <c r="V5" s="86" t="s">
        <v>19</v>
      </c>
    </row>
    <row r="6" spans="1:22" x14ac:dyDescent="0.3">
      <c r="A6" s="9">
        <v>0</v>
      </c>
      <c r="B6" s="13">
        <v>0</v>
      </c>
      <c r="C6" s="13">
        <v>0</v>
      </c>
      <c r="D6" s="13">
        <f>F4*F3/10</f>
        <v>56.069999999999993</v>
      </c>
      <c r="E6" s="79">
        <f>($B$4/D6)*9.81</f>
        <v>10.275393258426968</v>
      </c>
      <c r="F6" s="79">
        <f>($B$3/E6)-1</f>
        <v>1.6373686455041496</v>
      </c>
      <c r="G6" s="13"/>
      <c r="H6" s="8"/>
      <c r="I6" s="17">
        <v>0</v>
      </c>
      <c r="J6" s="19">
        <v>0</v>
      </c>
      <c r="K6" s="19">
        <v>0</v>
      </c>
      <c r="L6" s="19">
        <f>N4*N3/10</f>
        <v>56.035000000000004</v>
      </c>
      <c r="M6" s="94">
        <f t="shared" ref="M6:M12" si="0">($J$4/L6)*9.81</f>
        <v>9.4414794324975464</v>
      </c>
      <c r="N6" s="94">
        <f t="shared" ref="N6:N12" si="1">($J$3/M6)-1</f>
        <v>1.8703128777384057</v>
      </c>
      <c r="O6" s="19"/>
      <c r="P6" s="63">
        <v>0</v>
      </c>
      <c r="Q6" s="54">
        <v>0</v>
      </c>
      <c r="R6" s="54">
        <v>0</v>
      </c>
      <c r="S6" s="54">
        <v>56</v>
      </c>
      <c r="T6" s="54">
        <v>10.354805357142856</v>
      </c>
      <c r="U6" s="54">
        <v>1.6171423861005874</v>
      </c>
      <c r="V6" s="50"/>
    </row>
    <row r="7" spans="1:22" x14ac:dyDescent="0.3">
      <c r="A7" s="9">
        <v>0</v>
      </c>
      <c r="B7" s="13">
        <v>1.1419999999999999</v>
      </c>
      <c r="C7" s="13">
        <f>B7*$F$4/10</f>
        <v>3.9969999999999999</v>
      </c>
      <c r="D7" s="13">
        <f>$D$6-C7</f>
        <v>52.072999999999993</v>
      </c>
      <c r="E7" s="79">
        <f t="shared" ref="E7:E11" si="2">($B$4/D7)*9.81</f>
        <v>11.064108079042885</v>
      </c>
      <c r="F7" s="79">
        <f t="shared" ref="F7:F12" si="3">($B$3/E7)-1</f>
        <v>1.4493614674039157</v>
      </c>
      <c r="G7" s="13">
        <f>F7/$F$7</f>
        <v>1</v>
      </c>
      <c r="H7" s="80">
        <f>$F$6-F7</f>
        <v>0.18800717810023393</v>
      </c>
      <c r="I7" s="17">
        <v>0</v>
      </c>
      <c r="J7" s="19">
        <v>1.748</v>
      </c>
      <c r="K7" s="19">
        <f t="shared" ref="K7:K12" si="4">J7*$N$4/10</f>
        <v>6.1180000000000003</v>
      </c>
      <c r="L7" s="19">
        <f>$L$6-K7</f>
        <v>49.917000000000002</v>
      </c>
      <c r="M7" s="94">
        <f t="shared" si="0"/>
        <v>10.598659775226878</v>
      </c>
      <c r="N7" s="94">
        <f t="shared" si="1"/>
        <v>1.5569270619803333</v>
      </c>
      <c r="O7" s="19">
        <f>N7/$N$7</f>
        <v>1</v>
      </c>
      <c r="P7" s="63">
        <v>0</v>
      </c>
      <c r="Q7" s="54">
        <v>1.3540000000000001</v>
      </c>
      <c r="R7" s="54">
        <v>4.7389999999999999</v>
      </c>
      <c r="S7" s="54">
        <v>51.261000000000003</v>
      </c>
      <c r="T7" s="54">
        <v>11.312091063381517</v>
      </c>
      <c r="U7" s="54">
        <v>1.3956667116768253</v>
      </c>
      <c r="V7" s="50">
        <v>1</v>
      </c>
    </row>
    <row r="8" spans="1:22" x14ac:dyDescent="0.3">
      <c r="A8" s="9">
        <v>1</v>
      </c>
      <c r="B8" s="13">
        <v>1.9E-2</v>
      </c>
      <c r="C8" s="13">
        <f t="shared" ref="C8:C12" si="5">B8*$F$4/10</f>
        <v>6.6500000000000004E-2</v>
      </c>
      <c r="D8" s="13">
        <f>D7-C8</f>
        <v>52.006499999999996</v>
      </c>
      <c r="E8" s="79">
        <f t="shared" si="2"/>
        <v>11.078255602665054</v>
      </c>
      <c r="F8" s="79">
        <f>($B$3/E8)-1</f>
        <v>1.4462335020940169</v>
      </c>
      <c r="G8" s="13">
        <f t="shared" ref="G8:G12" si="6">F8/$F$7</f>
        <v>0.99784183215833555</v>
      </c>
      <c r="H8" s="80">
        <f t="shared" ref="H8:H12" si="7">$F$6-F8</f>
        <v>0.19113514341013271</v>
      </c>
      <c r="I8" s="17">
        <v>1</v>
      </c>
      <c r="J8" s="19">
        <v>8.5999999999999993E-2</v>
      </c>
      <c r="K8" s="19">
        <f t="shared" si="4"/>
        <v>0.30099999999999999</v>
      </c>
      <c r="L8" s="19">
        <f>L7-K8</f>
        <v>49.616</v>
      </c>
      <c r="M8" s="94">
        <f t="shared" si="0"/>
        <v>10.662957513705257</v>
      </c>
      <c r="N8" s="94">
        <f t="shared" si="1"/>
        <v>1.5415087666970417</v>
      </c>
      <c r="O8" s="19">
        <f t="shared" ref="O8:O12" si="8">N8/$N$7</f>
        <v>0.99009697007663278</v>
      </c>
      <c r="P8" s="63">
        <v>1</v>
      </c>
      <c r="Q8" s="54">
        <v>8.8999999999999996E-2</v>
      </c>
      <c r="R8" s="54">
        <v>0.3115</v>
      </c>
      <c r="S8" s="54">
        <v>50.9495</v>
      </c>
      <c r="T8" s="54">
        <v>11.381252024063043</v>
      </c>
      <c r="U8" s="54">
        <v>1.3811088571541403</v>
      </c>
      <c r="V8" s="50">
        <v>0.98956924715558026</v>
      </c>
    </row>
    <row r="9" spans="1:22" x14ac:dyDescent="0.3">
      <c r="A9" s="9">
        <v>2</v>
      </c>
      <c r="B9" s="13">
        <v>8.9999999999999993E-3</v>
      </c>
      <c r="C9" s="13">
        <f>B9*$F$4/10</f>
        <v>3.15E-2</v>
      </c>
      <c r="D9" s="13">
        <f>D8-C9</f>
        <v>51.974999999999994</v>
      </c>
      <c r="E9" s="79">
        <f>($B$4/D9)*9.81</f>
        <v>11.084969696969699</v>
      </c>
      <c r="F9" s="79">
        <f t="shared" si="3"/>
        <v>1.4447518343156442</v>
      </c>
      <c r="G9" s="13">
        <f t="shared" si="6"/>
        <v>0.99681954212807367</v>
      </c>
      <c r="H9" s="80">
        <f>$F$6-F9</f>
        <v>0.19261681118850538</v>
      </c>
      <c r="I9" s="17">
        <v>2</v>
      </c>
      <c r="J9" s="19">
        <v>2.5999999999999999E-2</v>
      </c>
      <c r="K9" s="19">
        <f t="shared" si="4"/>
        <v>9.0999999999999998E-2</v>
      </c>
      <c r="L9" s="19">
        <f t="shared" ref="L9:L12" si="9">L8-K9</f>
        <v>49.524999999999999</v>
      </c>
      <c r="M9" s="94">
        <f t="shared" si="0"/>
        <v>10.682550227158002</v>
      </c>
      <c r="N9" s="94">
        <f t="shared" si="1"/>
        <v>1.5368474216113954</v>
      </c>
      <c r="O9" s="19">
        <f t="shared" si="8"/>
        <v>0.98710303079747519</v>
      </c>
      <c r="P9" s="63">
        <v>2</v>
      </c>
      <c r="Q9" s="54">
        <v>3.3000000000000002E-2</v>
      </c>
      <c r="R9" s="54">
        <v>0.11550000000000001</v>
      </c>
      <c r="S9" s="54">
        <v>50.834000000000003</v>
      </c>
      <c r="T9" s="54">
        <v>11.407111382145807</v>
      </c>
      <c r="U9" s="54">
        <v>1.3757110009828084</v>
      </c>
      <c r="V9" s="50">
        <v>0.98570166464023412</v>
      </c>
    </row>
    <row r="10" spans="1:22" x14ac:dyDescent="0.3">
      <c r="A10" s="9">
        <v>3</v>
      </c>
      <c r="B10" s="13">
        <v>8.9999999999999993E-3</v>
      </c>
      <c r="C10" s="13">
        <f t="shared" si="5"/>
        <v>3.15E-2</v>
      </c>
      <c r="D10" s="13">
        <f t="shared" ref="D10:D12" si="10">D9-C10</f>
        <v>51.943499999999993</v>
      </c>
      <c r="E10" s="79">
        <f>($B$4/D10)*9.81</f>
        <v>11.091691934505764</v>
      </c>
      <c r="F10" s="79">
        <f t="shared" si="3"/>
        <v>1.4432701665372707</v>
      </c>
      <c r="G10" s="13">
        <f>F10/$F$7</f>
        <v>0.99579725209781123</v>
      </c>
      <c r="H10" s="80">
        <f t="shared" si="7"/>
        <v>0.19409847896687893</v>
      </c>
      <c r="I10" s="17">
        <v>3</v>
      </c>
      <c r="J10" s="19">
        <v>1.2E-2</v>
      </c>
      <c r="K10" s="19">
        <f t="shared" si="4"/>
        <v>4.1999999999999996E-2</v>
      </c>
      <c r="L10" s="19">
        <f t="shared" si="9"/>
        <v>49.482999999999997</v>
      </c>
      <c r="M10" s="94">
        <f t="shared" si="0"/>
        <v>10.691617323121074</v>
      </c>
      <c r="N10" s="94">
        <f t="shared" si="1"/>
        <v>1.5346960315718658</v>
      </c>
      <c r="O10" s="19">
        <f t="shared" si="8"/>
        <v>0.98572121266863288</v>
      </c>
      <c r="P10" s="63">
        <v>3</v>
      </c>
      <c r="Q10" s="54">
        <v>2.5000000000000001E-2</v>
      </c>
      <c r="R10" s="54">
        <v>8.7499999999999994E-2</v>
      </c>
      <c r="S10" s="54">
        <v>50.746500000000005</v>
      </c>
      <c r="T10" s="54">
        <v>11.426780172031568</v>
      </c>
      <c r="U10" s="54">
        <v>1.3716217160045261</v>
      </c>
      <c r="V10" s="50">
        <v>0.98277167788618358</v>
      </c>
    </row>
    <row r="11" spans="1:22" x14ac:dyDescent="0.3">
      <c r="A11" s="9">
        <v>4</v>
      </c>
      <c r="B11" s="13">
        <v>8.0000000000000002E-3</v>
      </c>
      <c r="C11" s="13">
        <f t="shared" si="5"/>
        <v>2.8000000000000004E-2</v>
      </c>
      <c r="D11" s="13">
        <f t="shared" si="10"/>
        <v>51.915499999999994</v>
      </c>
      <c r="E11" s="79">
        <f t="shared" si="2"/>
        <v>11.09767410503607</v>
      </c>
      <c r="F11" s="79">
        <f t="shared" si="3"/>
        <v>1.4419531285120506</v>
      </c>
      <c r="G11" s="13">
        <f t="shared" si="6"/>
        <v>0.99488854984868969</v>
      </c>
      <c r="H11" s="80">
        <f>$F$6-F11</f>
        <v>0.19541551699209903</v>
      </c>
      <c r="I11" s="17">
        <v>4</v>
      </c>
      <c r="J11" s="19">
        <v>1.2999999999999999E-2</v>
      </c>
      <c r="K11" s="19">
        <f t="shared" si="4"/>
        <v>4.5499999999999999E-2</v>
      </c>
      <c r="L11" s="19">
        <f t="shared" si="9"/>
        <v>49.4375</v>
      </c>
      <c r="M11" s="94">
        <f t="shared" si="0"/>
        <v>10.701457395701643</v>
      </c>
      <c r="N11" s="94">
        <f t="shared" si="1"/>
        <v>1.5323653590290434</v>
      </c>
      <c r="O11" s="19">
        <f t="shared" si="8"/>
        <v>0.98422424302905454</v>
      </c>
      <c r="P11" s="63">
        <v>4</v>
      </c>
      <c r="Q11" s="54">
        <v>0.01</v>
      </c>
      <c r="R11" s="54">
        <v>3.5000000000000003E-2</v>
      </c>
      <c r="S11" s="54">
        <v>50.711500000000008</v>
      </c>
      <c r="T11" s="54">
        <v>11.434666692959189</v>
      </c>
      <c r="U11" s="54">
        <v>1.3699860020132135</v>
      </c>
      <c r="V11" s="50">
        <v>0.9815996831845637</v>
      </c>
    </row>
    <row r="12" spans="1:22" ht="15" thickBot="1" x14ac:dyDescent="0.35">
      <c r="A12" s="12">
        <v>5</v>
      </c>
      <c r="B12" s="10">
        <v>7.0000000000000001E-3</v>
      </c>
      <c r="C12" s="10">
        <f t="shared" si="5"/>
        <v>2.4500000000000001E-2</v>
      </c>
      <c r="D12" s="10">
        <f t="shared" si="10"/>
        <v>51.890999999999991</v>
      </c>
      <c r="E12" s="81">
        <f>($B$4/D12)*9.81</f>
        <v>11.102913800080943</v>
      </c>
      <c r="F12" s="81">
        <f t="shared" si="3"/>
        <v>1.4408007202399822</v>
      </c>
      <c r="G12" s="10">
        <f t="shared" si="6"/>
        <v>0.99409343538070771</v>
      </c>
      <c r="H12" s="82">
        <f t="shared" si="7"/>
        <v>0.19656792526416744</v>
      </c>
      <c r="I12" s="21">
        <v>5</v>
      </c>
      <c r="J12" s="23">
        <v>4.0000000000000001E-3</v>
      </c>
      <c r="K12" s="23">
        <f t="shared" si="4"/>
        <v>1.4000000000000002E-2</v>
      </c>
      <c r="L12" s="23">
        <f t="shared" si="9"/>
        <v>49.423499999999997</v>
      </c>
      <c r="M12" s="83">
        <f t="shared" si="0"/>
        <v>10.704488755349177</v>
      </c>
      <c r="N12" s="83">
        <f t="shared" si="1"/>
        <v>1.5316482290158668</v>
      </c>
      <c r="O12" s="23">
        <f t="shared" si="8"/>
        <v>0.98376363698610714</v>
      </c>
      <c r="P12" s="64">
        <v>5</v>
      </c>
      <c r="Q12" s="51">
        <v>6.0000000000000001E-3</v>
      </c>
      <c r="R12" s="51">
        <v>2.0999999999999998E-2</v>
      </c>
      <c r="S12" s="51">
        <v>50.690500000000007</v>
      </c>
      <c r="T12" s="51">
        <v>11.439403833065365</v>
      </c>
      <c r="U12" s="51">
        <v>1.369004573618426</v>
      </c>
      <c r="V12" s="55">
        <v>0.98089648636359172</v>
      </c>
    </row>
  </sheetData>
  <mergeCells count="6">
    <mergeCell ref="P1:V1"/>
    <mergeCell ref="P2:V2"/>
    <mergeCell ref="I2:O2"/>
    <mergeCell ref="A2:H2"/>
    <mergeCell ref="A1:H1"/>
    <mergeCell ref="I1:O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E282-018B-493B-A49C-62525A67CC52}">
  <dimension ref="A1:I8"/>
  <sheetViews>
    <sheetView workbookViewId="0">
      <selection activeCell="N7" sqref="N7"/>
    </sheetView>
  </sheetViews>
  <sheetFormatPr defaultRowHeight="14.4" x14ac:dyDescent="0.3"/>
  <cols>
    <col min="5" max="5" width="11.109375" customWidth="1"/>
  </cols>
  <sheetData>
    <row r="1" spans="1:9" ht="15" thickBot="1" x14ac:dyDescent="0.35">
      <c r="E1" s="1"/>
      <c r="F1" s="1"/>
      <c r="G1" s="1"/>
      <c r="H1" s="1"/>
      <c r="I1" s="1"/>
    </row>
    <row r="2" spans="1:9" ht="15" thickBot="1" x14ac:dyDescent="0.35">
      <c r="A2" s="98" t="s">
        <v>35</v>
      </c>
      <c r="B2" s="99"/>
      <c r="C2" s="99"/>
      <c r="D2" s="105" t="s">
        <v>36</v>
      </c>
      <c r="E2" s="103"/>
      <c r="F2" s="103"/>
      <c r="G2" s="106" t="s">
        <v>37</v>
      </c>
      <c r="H2" s="107"/>
      <c r="I2" s="108"/>
    </row>
    <row r="3" spans="1:9" ht="15" thickBot="1" x14ac:dyDescent="0.35">
      <c r="A3" s="14" t="s">
        <v>32</v>
      </c>
      <c r="B3" s="3" t="s">
        <v>33</v>
      </c>
      <c r="C3" s="5" t="s">
        <v>34</v>
      </c>
      <c r="D3" s="15" t="s">
        <v>32</v>
      </c>
      <c r="E3" s="16" t="s">
        <v>6</v>
      </c>
      <c r="F3" s="16">
        <v>10</v>
      </c>
      <c r="G3" s="87" t="s">
        <v>32</v>
      </c>
      <c r="H3" s="88" t="s">
        <v>6</v>
      </c>
      <c r="I3" s="89">
        <v>10</v>
      </c>
    </row>
    <row r="4" spans="1:9" x14ac:dyDescent="0.3">
      <c r="A4" s="6">
        <v>1</v>
      </c>
      <c r="B4" s="9">
        <v>3.2559306197975698E-3</v>
      </c>
      <c r="C4" s="7">
        <f>B4/$B$4</f>
        <v>1</v>
      </c>
      <c r="D4" s="18">
        <v>1</v>
      </c>
      <c r="E4" s="19">
        <v>1.1378815707226222E-3</v>
      </c>
      <c r="F4" s="19">
        <v>1</v>
      </c>
      <c r="G4" s="90">
        <v>1</v>
      </c>
      <c r="H4" s="54">
        <v>5.8943373158513014E-4</v>
      </c>
      <c r="I4" s="50">
        <v>1</v>
      </c>
    </row>
    <row r="5" spans="1:9" x14ac:dyDescent="0.3">
      <c r="A5" s="6">
        <v>2</v>
      </c>
      <c r="B5" s="9">
        <v>2.9633355567453279E-3</v>
      </c>
      <c r="C5" s="7">
        <f t="shared" ref="C5:C8" si="0">B5/$B$4</f>
        <v>0.91013473651031507</v>
      </c>
      <c r="D5" s="18">
        <v>2</v>
      </c>
      <c r="E5" s="19">
        <v>9.0864426620785785E-4</v>
      </c>
      <c r="F5" s="19">
        <v>0.79854027834444574</v>
      </c>
      <c r="G5" s="90">
        <v>2</v>
      </c>
      <c r="H5" s="54">
        <v>4.9227208567149451E-4</v>
      </c>
      <c r="I5" s="50">
        <v>0.8351610355716419</v>
      </c>
    </row>
    <row r="6" spans="1:9" x14ac:dyDescent="0.3">
      <c r="A6" s="6">
        <v>3</v>
      </c>
      <c r="B6" s="9">
        <v>2.4694462972892771E-3</v>
      </c>
      <c r="C6" s="7">
        <f t="shared" si="0"/>
        <v>0.75844561375905772</v>
      </c>
      <c r="D6" s="18">
        <v>3</v>
      </c>
      <c r="E6" s="19">
        <v>8.6401206406810504E-4</v>
      </c>
      <c r="F6" s="19">
        <v>0.75931633510806062</v>
      </c>
      <c r="G6" s="90">
        <v>3</v>
      </c>
      <c r="H6" s="54">
        <v>5.0925093129294081E-4</v>
      </c>
      <c r="I6" s="50">
        <v>0.86396638672754889</v>
      </c>
    </row>
    <row r="7" spans="1:9" x14ac:dyDescent="0.3">
      <c r="A7" s="6">
        <v>4</v>
      </c>
      <c r="B7" s="9">
        <v>2.195063375366848E-3</v>
      </c>
      <c r="C7" s="7">
        <f t="shared" si="0"/>
        <v>0.6741738788965107</v>
      </c>
      <c r="D7" s="18">
        <v>4</v>
      </c>
      <c r="E7" s="19">
        <v>7.9005848909236779E-4</v>
      </c>
      <c r="F7" s="19">
        <v>0.69432400472980138</v>
      </c>
      <c r="G7" s="90">
        <v>4</v>
      </c>
      <c r="H7" s="54">
        <v>4.6734685466073448E-4</v>
      </c>
      <c r="I7" s="50">
        <v>0.79287429547665267</v>
      </c>
    </row>
    <row r="8" spans="1:9" ht="15" thickBot="1" x14ac:dyDescent="0.35">
      <c r="A8" s="4">
        <v>5</v>
      </c>
      <c r="B8" s="12">
        <v>1.6462975315263033E-3</v>
      </c>
      <c r="C8" s="10">
        <f t="shared" si="0"/>
        <v>0.5056304091727416</v>
      </c>
      <c r="D8" s="22">
        <v>5</v>
      </c>
      <c r="E8" s="23">
        <v>7.9681112575169012E-4</v>
      </c>
      <c r="F8" s="23">
        <v>0.70025839793298328</v>
      </c>
      <c r="G8" s="91">
        <v>5</v>
      </c>
      <c r="H8" s="51">
        <v>4.4610381581251872E-4</v>
      </c>
      <c r="I8" s="55">
        <v>0.75683455477316752</v>
      </c>
    </row>
  </sheetData>
  <mergeCells count="3">
    <mergeCell ref="D2:F2"/>
    <mergeCell ref="G2:I2"/>
    <mergeCell ref="A2:C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PP and strain</vt:lpstr>
      <vt:lpstr>Measured Strength</vt:lpstr>
      <vt:lpstr>cv change</vt:lpstr>
      <vt:lpstr>Gmax change</vt:lpstr>
      <vt:lpstr>e change</vt:lpstr>
      <vt:lpstr>kappa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Laham</dc:creator>
  <cp:lastModifiedBy>Noor Laham</cp:lastModifiedBy>
  <dcterms:created xsi:type="dcterms:W3CDTF">2022-11-23T09:48:21Z</dcterms:created>
  <dcterms:modified xsi:type="dcterms:W3CDTF">2023-02-17T17:18:06Z</dcterms:modified>
</cp:coreProperties>
</file>