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sotonac-my.sharepoint.com/personal/mc4_soton_ac_uk/Documents/Documents/Documents/Papers/Papers in revision/Michael-MaFA23/Revision/"/>
    </mc:Choice>
  </mc:AlternateContent>
  <xr:revisionPtr revIDLastSave="138" documentId="8_{9702E4C7-CE81-4E69-A28B-58F44064CA61}" xr6:coauthVersionLast="47" xr6:coauthVersionMax="47" xr10:uidLastSave="{B3CE2001-98E7-42A6-9413-27B92B7999FD}"/>
  <bookViews>
    <workbookView xWindow="-120" yWindow="-120" windowWidth="19440" windowHeight="14880" activeTab="1" xr2:uid="{00000000-000D-0000-FFFF-FFFF00000000}"/>
  </bookViews>
  <sheets>
    <sheet name="General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07" i="1" l="1"/>
  <c r="AJ107" i="1"/>
  <c r="AI107" i="1"/>
  <c r="AH108" i="1"/>
  <c r="AH107" i="1"/>
  <c r="M139" i="1"/>
  <c r="L139" i="1"/>
  <c r="AJ108" i="1"/>
  <c r="L140" i="1"/>
  <c r="J140" i="1"/>
  <c r="K139" i="1"/>
  <c r="J139" i="1"/>
  <c r="L10" i="2"/>
  <c r="K10" i="2"/>
  <c r="J10" i="2"/>
  <c r="L9" i="2"/>
  <c r="K9" i="2"/>
  <c r="J9" i="2"/>
  <c r="L8" i="2"/>
  <c r="K8" i="2"/>
  <c r="J8" i="2"/>
  <c r="L7" i="2"/>
  <c r="K7" i="2"/>
  <c r="J7" i="2"/>
  <c r="L6" i="2"/>
  <c r="K6" i="2"/>
  <c r="J6" i="2"/>
  <c r="L5" i="2"/>
  <c r="K5" i="2"/>
  <c r="J5" i="2"/>
  <c r="AK108" i="1" l="1"/>
  <c r="M140" i="1" l="1"/>
  <c r="AD107" i="1" l="1"/>
  <c r="AE107" i="1" s="1"/>
  <c r="AF107" i="1" s="1"/>
  <c r="AG107" i="1" s="1"/>
  <c r="AD106" i="1"/>
  <c r="AD105" i="1"/>
  <c r="AD104" i="1"/>
  <c r="AE104" i="1" s="1"/>
  <c r="AF104" i="1" s="1"/>
  <c r="AG104" i="1" s="1"/>
  <c r="AD103" i="1"/>
  <c r="AE103" i="1" s="1"/>
  <c r="AF103" i="1" s="1"/>
  <c r="AG103" i="1" s="1"/>
  <c r="AE106" i="1"/>
  <c r="AF106" i="1" s="1"/>
  <c r="AG106" i="1" s="1"/>
  <c r="AE105" i="1"/>
  <c r="AF105" i="1" s="1"/>
  <c r="AG105" i="1" s="1"/>
  <c r="G136" i="1"/>
  <c r="H136" i="1" s="1"/>
  <c r="I136" i="1" s="1"/>
  <c r="G137" i="1"/>
  <c r="H137" i="1" s="1"/>
  <c r="I137" i="1" s="1"/>
  <c r="G138" i="1"/>
  <c r="H138" i="1" s="1"/>
  <c r="I138" i="1" s="1"/>
  <c r="G139" i="1"/>
  <c r="H139" i="1" s="1"/>
  <c r="I139" i="1" s="1"/>
  <c r="G135" i="1"/>
  <c r="H135" i="1" s="1"/>
  <c r="I135" i="1" s="1"/>
  <c r="F139" i="1"/>
  <c r="F137" i="1"/>
  <c r="F138" i="1"/>
  <c r="F136" i="1"/>
  <c r="F135" i="1"/>
  <c r="D65" i="1"/>
  <c r="D66" i="1"/>
  <c r="D67" i="1"/>
  <c r="D68" i="1"/>
  <c r="D69" i="1"/>
  <c r="D70" i="1"/>
  <c r="D71" i="1"/>
  <c r="C65" i="1"/>
  <c r="C66" i="1"/>
  <c r="C67" i="1"/>
  <c r="C68" i="1"/>
  <c r="C69" i="1"/>
  <c r="C70" i="1"/>
  <c r="C71" i="1"/>
  <c r="D64" i="1"/>
  <c r="C64" i="1"/>
  <c r="F71" i="1"/>
  <c r="O71" i="1"/>
  <c r="F65" i="1"/>
  <c r="G65" i="1"/>
  <c r="H65" i="1"/>
  <c r="I65" i="1"/>
  <c r="J65" i="1"/>
  <c r="K65" i="1"/>
  <c r="L65" i="1"/>
  <c r="M65" i="1"/>
  <c r="N65" i="1"/>
  <c r="O65" i="1"/>
  <c r="F66" i="1"/>
  <c r="G66" i="1"/>
  <c r="H66" i="1"/>
  <c r="I66" i="1"/>
  <c r="J66" i="1"/>
  <c r="K66" i="1"/>
  <c r="L66" i="1"/>
  <c r="M66" i="1"/>
  <c r="N66" i="1"/>
  <c r="O66" i="1"/>
  <c r="F67" i="1"/>
  <c r="G67" i="1"/>
  <c r="H67" i="1"/>
  <c r="I67" i="1"/>
  <c r="J67" i="1"/>
  <c r="K67" i="1"/>
  <c r="L67" i="1"/>
  <c r="M67" i="1"/>
  <c r="N67" i="1"/>
  <c r="O67" i="1"/>
  <c r="F68" i="1"/>
  <c r="G68" i="1"/>
  <c r="H68" i="1"/>
  <c r="I68" i="1"/>
  <c r="J68" i="1"/>
  <c r="K68" i="1"/>
  <c r="L68" i="1"/>
  <c r="M68" i="1"/>
  <c r="N68" i="1"/>
  <c r="O68" i="1"/>
  <c r="F69" i="1"/>
  <c r="G69" i="1"/>
  <c r="H69" i="1"/>
  <c r="I69" i="1"/>
  <c r="J69" i="1"/>
  <c r="K69" i="1"/>
  <c r="L69" i="1"/>
  <c r="M69" i="1"/>
  <c r="N69" i="1"/>
  <c r="O69" i="1"/>
  <c r="F70" i="1"/>
  <c r="G70" i="1"/>
  <c r="H70" i="1"/>
  <c r="I70" i="1"/>
  <c r="J70" i="1"/>
  <c r="K70" i="1"/>
  <c r="L70" i="1"/>
  <c r="M70" i="1"/>
  <c r="N70" i="1"/>
  <c r="O70" i="1"/>
  <c r="G71" i="1"/>
  <c r="H71" i="1"/>
  <c r="I71" i="1"/>
  <c r="J71" i="1"/>
  <c r="K71" i="1"/>
  <c r="L71" i="1"/>
  <c r="M71" i="1"/>
  <c r="N71" i="1"/>
  <c r="O64" i="1"/>
  <c r="G64" i="1"/>
  <c r="H64" i="1"/>
  <c r="I64" i="1"/>
  <c r="J64" i="1"/>
  <c r="K64" i="1"/>
  <c r="L64" i="1"/>
  <c r="M64" i="1"/>
  <c r="N64" i="1"/>
  <c r="F64" i="1"/>
  <c r="E70" i="1"/>
  <c r="E71" i="1" s="1"/>
  <c r="E69" i="1"/>
  <c r="M59" i="1"/>
</calcChain>
</file>

<file path=xl/sharedStrings.xml><?xml version="1.0" encoding="utf-8"?>
<sst xmlns="http://schemas.openxmlformats.org/spreadsheetml/2006/main" count="754" uniqueCount="148">
  <si>
    <t>User</t>
  </si>
  <si>
    <t>Myron Christodoulides</t>
  </si>
  <si>
    <t>Protocol name</t>
  </si>
  <si>
    <t>plate 3 igG3</t>
  </si>
  <si>
    <t>Time of export</t>
  </si>
  <si>
    <t>07/23/2025 15:42:19</t>
  </si>
  <si>
    <t>Time of last change</t>
  </si>
  <si>
    <t>07/23/2025 15:41:49</t>
  </si>
  <si>
    <t>Time of last use (end time)</t>
  </si>
  <si>
    <t>07/23/2025 15:42:18</t>
  </si>
  <si>
    <t>Software version</t>
  </si>
  <si>
    <t>1.2.0.0</t>
  </si>
  <si>
    <t>Instrument name</t>
  </si>
  <si>
    <t>iD3-4700</t>
  </si>
  <si>
    <t>Serial number</t>
  </si>
  <si>
    <t>4700</t>
  </si>
  <si>
    <t>Notes</t>
  </si>
  <si>
    <t/>
  </si>
  <si>
    <t>Experiment (1 of 1)</t>
  </si>
  <si>
    <t>Experiment name</t>
  </si>
  <si>
    <t>Experiment 1</t>
  </si>
  <si>
    <t>Plate  (1 of 14)</t>
  </si>
  <si>
    <t>Plate name</t>
  </si>
  <si>
    <t>chimera p1</t>
  </si>
  <si>
    <t>Barcode</t>
  </si>
  <si>
    <t>Microplate name</t>
  </si>
  <si>
    <t>Standard clrbtm</t>
  </si>
  <si>
    <t>Rows</t>
  </si>
  <si>
    <t>8</t>
  </si>
  <si>
    <t>Columns</t>
  </si>
  <si>
    <t>12</t>
  </si>
  <si>
    <t>Well count</t>
  </si>
  <si>
    <t>96 Wells</t>
  </si>
  <si>
    <t>Well shape</t>
  </si>
  <si>
    <t>Round</t>
  </si>
  <si>
    <t>Bottom shape</t>
  </si>
  <si>
    <t>Flat</t>
  </si>
  <si>
    <t>Orientation</t>
  </si>
  <si>
    <t>Landscape</t>
  </si>
  <si>
    <t>Is lidded</t>
  </si>
  <si>
    <t>False</t>
  </si>
  <si>
    <t>Read Time</t>
  </si>
  <si>
    <t>07/23/2025 15:41:50</t>
  </si>
  <si>
    <t>Data Reduction Settings</t>
  </si>
  <si>
    <t>Method</t>
  </si>
  <si>
    <t>Polarization</t>
  </si>
  <si>
    <t>G-Factor</t>
  </si>
  <si>
    <t>0.5</t>
  </si>
  <si>
    <t>Settings</t>
  </si>
  <si>
    <t>Measurement mode</t>
  </si>
  <si>
    <t>Abs</t>
  </si>
  <si>
    <t>Measurement type</t>
  </si>
  <si>
    <t>Endpoint</t>
  </si>
  <si>
    <t>Wavelength settings</t>
  </si>
  <si>
    <t>Path check</t>
  </si>
  <si>
    <t>Excitation/Emission</t>
  </si>
  <si>
    <t>450 nm/-</t>
  </si>
  <si>
    <t>Detection settings</t>
  </si>
  <si>
    <t>Speed read</t>
  </si>
  <si>
    <t>True</t>
  </si>
  <si>
    <t>Shake settings</t>
  </si>
  <si>
    <t>Shake</t>
  </si>
  <si>
    <t>Read area settings</t>
  </si>
  <si>
    <t>Read order</t>
  </si>
  <si>
    <t>Row</t>
  </si>
  <si>
    <t>Well data</t>
  </si>
  <si>
    <t>Wavelength(Ex/Em)</t>
  </si>
  <si>
    <t>A</t>
  </si>
  <si>
    <t>B</t>
  </si>
  <si>
    <t>C</t>
  </si>
  <si>
    <t>D</t>
  </si>
  <si>
    <t>E</t>
  </si>
  <si>
    <t>F</t>
  </si>
  <si>
    <t>G</t>
  </si>
  <si>
    <t>H</t>
  </si>
  <si>
    <t>Plate  (2 of 14)</t>
  </si>
  <si>
    <t>28DEZ - 1</t>
  </si>
  <si>
    <t>12/28/2023 15:21:03</t>
  </si>
  <si>
    <t>Plate  (3 of 14)</t>
  </si>
  <si>
    <t>28DEZ - 2</t>
  </si>
  <si>
    <t>12/28/2023 15:23:49</t>
  </si>
  <si>
    <t>Plate  (4 of 14)</t>
  </si>
  <si>
    <t>28DEZ - 3</t>
  </si>
  <si>
    <t>12/28/2023 15:25:55</t>
  </si>
  <si>
    <t>Plate  (5 of 14)</t>
  </si>
  <si>
    <t>16-third t</t>
  </si>
  <si>
    <t>12/21/2023 11:52:20</t>
  </si>
  <si>
    <t>Plate  (6 of 14)</t>
  </si>
  <si>
    <t>NEW-1</t>
  </si>
  <si>
    <t>12/18/2023 15:14:59</t>
  </si>
  <si>
    <t>492 nm/-</t>
  </si>
  <si>
    <t>Plate  (7 of 14)</t>
  </si>
  <si>
    <t>NEW-2</t>
  </si>
  <si>
    <t>12/18/2023 15:16:30</t>
  </si>
  <si>
    <t>Plate  (8 of 14)</t>
  </si>
  <si>
    <t>NEW-3</t>
  </si>
  <si>
    <t>12/18/2023 15:18:00</t>
  </si>
  <si>
    <t>Plate  (9 of 14)</t>
  </si>
  <si>
    <t>OPD 1</t>
  </si>
  <si>
    <t>12/14/2023 16:02:58</t>
  </si>
  <si>
    <t>Plate  (10 of 14)</t>
  </si>
  <si>
    <t>OPD 2</t>
  </si>
  <si>
    <t>12/14/2023 16:04:25</t>
  </si>
  <si>
    <t>Plate  (11 of 14)</t>
  </si>
  <si>
    <t>OPD 3</t>
  </si>
  <si>
    <t>12/14/2023 16:06:06</t>
  </si>
  <si>
    <t>Plate  (12 of 14)</t>
  </si>
  <si>
    <t>LTH 1</t>
  </si>
  <si>
    <t>12/11/2023 17:09:44</t>
  </si>
  <si>
    <t>Plate  (13 of 14)</t>
  </si>
  <si>
    <t>LTH 2</t>
  </si>
  <si>
    <t>12/11/2023 17:11:28</t>
  </si>
  <si>
    <t>Plate  (14 of 14)</t>
  </si>
  <si>
    <t>CC 3</t>
  </si>
  <si>
    <t>12/11/2023 17:13:19</t>
  </si>
  <si>
    <t>MafA/Zw3/4</t>
  </si>
  <si>
    <t>MafA/Zw3/4/MPLA</t>
  </si>
  <si>
    <t>M 5090</t>
  </si>
  <si>
    <t>M 5091</t>
  </si>
  <si>
    <t>M 5092</t>
  </si>
  <si>
    <t>M 5093</t>
  </si>
  <si>
    <t>M 5094</t>
  </si>
  <si>
    <t>M 5095</t>
  </si>
  <si>
    <t>M 5096</t>
  </si>
  <si>
    <t>M 5097</t>
  </si>
  <si>
    <t>M 5098</t>
  </si>
  <si>
    <t>M 5099</t>
  </si>
  <si>
    <t xml:space="preserve">Plate 3 : MafA2/3 mice antisera to test IgG1 response </t>
  </si>
  <si>
    <t>log</t>
  </si>
  <si>
    <t>antilog</t>
  </si>
  <si>
    <t>titre</t>
  </si>
  <si>
    <t>log titre</t>
  </si>
  <si>
    <t>antilog titres</t>
  </si>
  <si>
    <t>log values</t>
  </si>
  <si>
    <t>GM</t>
  </si>
  <si>
    <t>CL-</t>
  </si>
  <si>
    <t>CL+</t>
  </si>
  <si>
    <t>Saline</t>
  </si>
  <si>
    <t>Alum</t>
  </si>
  <si>
    <t>MafA 2/3 Liposomes</t>
  </si>
  <si>
    <t>MaFA 2/3 Liposomes-MPLA</t>
  </si>
  <si>
    <t>MafA ZW</t>
  </si>
  <si>
    <t>MaFA 2/3 ZW+MPLA</t>
  </si>
  <si>
    <t>High</t>
  </si>
  <si>
    <t xml:space="preserve">Low </t>
  </si>
  <si>
    <t>Closing</t>
  </si>
  <si>
    <t>For publication IgG1 titres</t>
  </si>
  <si>
    <t>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</si>
</sst>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 Unicode MS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 Unicode MS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 applyNumberFormat="0" applyFill="0" applyBorder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18" fillId="0" borderId="0" xfId="0" applyFont="1"/>
    <xf numFmtId="0" fontId="0" fillId="33" borderId="0" xfId="0" applyFill="1"/>
    <xf numFmtId="0" fontId="0" fillId="34" borderId="0" xfId="0" applyFill="1"/>
    <xf numFmtId="1" fontId="0" fillId="0" borderId="0" xfId="0" applyNumberFormat="1"/>
    <xf numFmtId="0" fontId="18" fillId="0" borderId="0" xfId="0" applyFont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MafA ZW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General!$F$64:$F$71</c:f>
              <c:numCache>
                <c:formatCode>General</c:formatCode>
                <c:ptCount val="8"/>
                <c:pt idx="0">
                  <c:v>1.5390000000000001</c:v>
                </c:pt>
                <c:pt idx="1">
                  <c:v>1.5330000000000001</c:v>
                </c:pt>
                <c:pt idx="2">
                  <c:v>1.393</c:v>
                </c:pt>
                <c:pt idx="3">
                  <c:v>1.0290000000000001</c:v>
                </c:pt>
                <c:pt idx="4">
                  <c:v>0.70299999999999996</c:v>
                </c:pt>
                <c:pt idx="5">
                  <c:v>0.16</c:v>
                </c:pt>
                <c:pt idx="6">
                  <c:v>0.04</c:v>
                </c:pt>
                <c:pt idx="7">
                  <c:v>1.0999999999999996E-2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1-491C-9244-2DC3E60FFBD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General!$G$64:$G$71</c:f>
              <c:numCache>
                <c:formatCode>General</c:formatCode>
                <c:ptCount val="8"/>
                <c:pt idx="0">
                  <c:v>1.431</c:v>
                </c:pt>
                <c:pt idx="1">
                  <c:v>1.397</c:v>
                </c:pt>
                <c:pt idx="2">
                  <c:v>1.2890000000000001</c:v>
                </c:pt>
                <c:pt idx="3">
                  <c:v>1.0790000000000002</c:v>
                </c:pt>
                <c:pt idx="4">
                  <c:v>0.51700000000000002</c:v>
                </c:pt>
                <c:pt idx="5">
                  <c:v>0.121</c:v>
                </c:pt>
                <c:pt idx="6">
                  <c:v>4.4000000000000004E-2</c:v>
                </c:pt>
                <c:pt idx="7">
                  <c:v>-5.0000000000000044E-3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1-491C-9244-2DC3E60FFBDC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General!$H$64:$H$71</c:f>
              <c:numCache>
                <c:formatCode>General</c:formatCode>
                <c:ptCount val="8"/>
                <c:pt idx="0">
                  <c:v>1.421</c:v>
                </c:pt>
                <c:pt idx="1">
                  <c:v>1.385</c:v>
                </c:pt>
                <c:pt idx="2">
                  <c:v>1.1240000000000001</c:v>
                </c:pt>
                <c:pt idx="3">
                  <c:v>0.77199999999999991</c:v>
                </c:pt>
                <c:pt idx="4">
                  <c:v>0.32100000000000001</c:v>
                </c:pt>
                <c:pt idx="5">
                  <c:v>5.9000000000000004E-2</c:v>
                </c:pt>
                <c:pt idx="6">
                  <c:v>5.9999999999999984E-3</c:v>
                </c:pt>
                <c:pt idx="7">
                  <c:v>-4.0000000000000036E-3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C1-491C-9244-2DC3E60FFBDC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General!$I$64:$I$71</c:f>
              <c:numCache>
                <c:formatCode>General</c:formatCode>
                <c:ptCount val="8"/>
                <c:pt idx="0">
                  <c:v>1.476</c:v>
                </c:pt>
                <c:pt idx="1">
                  <c:v>1.4480000000000002</c:v>
                </c:pt>
                <c:pt idx="2">
                  <c:v>1.415</c:v>
                </c:pt>
                <c:pt idx="3">
                  <c:v>1.242</c:v>
                </c:pt>
                <c:pt idx="4">
                  <c:v>0.84699999999999998</c:v>
                </c:pt>
                <c:pt idx="5">
                  <c:v>0.34100000000000003</c:v>
                </c:pt>
                <c:pt idx="6">
                  <c:v>4.9999999999999996E-2</c:v>
                </c:pt>
                <c:pt idx="7">
                  <c:v>9.0000000000000011E-3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C1-491C-9244-2DC3E60FFBDC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General!$J$64:$J$71</c:f>
              <c:numCache>
                <c:formatCode>General</c:formatCode>
                <c:ptCount val="8"/>
                <c:pt idx="0">
                  <c:v>1.5190000000000001</c:v>
                </c:pt>
                <c:pt idx="1">
                  <c:v>1.5130000000000001</c:v>
                </c:pt>
                <c:pt idx="2">
                  <c:v>1.3580000000000001</c:v>
                </c:pt>
                <c:pt idx="3">
                  <c:v>0.86099999999999999</c:v>
                </c:pt>
                <c:pt idx="4">
                  <c:v>0.35100000000000003</c:v>
                </c:pt>
                <c:pt idx="5">
                  <c:v>6.7000000000000004E-2</c:v>
                </c:pt>
                <c:pt idx="6">
                  <c:v>0.10499999999999998</c:v>
                </c:pt>
                <c:pt idx="7">
                  <c:v>-3.0000000000000027E-3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FC1-491C-9244-2DC3E60FF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818959"/>
        <c:axId val="894816559"/>
      </c:lineChart>
      <c:catAx>
        <c:axId val="8948189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4816559"/>
        <c:crosses val="autoZero"/>
        <c:auto val="1"/>
        <c:lblAlgn val="ctr"/>
        <c:lblOffset val="100"/>
        <c:noMultiLvlLbl val="0"/>
      </c:catAx>
      <c:valAx>
        <c:axId val="894816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48189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5097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General!$D$66:$D$70</c:f>
              <c:numCache>
                <c:formatCode>General</c:formatCode>
                <c:ptCount val="5"/>
                <c:pt idx="0">
                  <c:v>-3.2041199826559246</c:v>
                </c:pt>
                <c:pt idx="1">
                  <c:v>-3.8061799739838871</c:v>
                </c:pt>
                <c:pt idx="2">
                  <c:v>-4.4082399653118491</c:v>
                </c:pt>
                <c:pt idx="3">
                  <c:v>-5.0102999566398116</c:v>
                </c:pt>
                <c:pt idx="4">
                  <c:v>-5.6123599479677742</c:v>
                </c:pt>
              </c:numCache>
            </c:numRef>
          </c:xVal>
          <c:yVal>
            <c:numRef>
              <c:f>General!$M$66:$M$70</c:f>
              <c:numCache>
                <c:formatCode>General</c:formatCode>
                <c:ptCount val="5"/>
                <c:pt idx="0">
                  <c:v>1.528</c:v>
                </c:pt>
                <c:pt idx="1">
                  <c:v>1.2590000000000001</c:v>
                </c:pt>
                <c:pt idx="2">
                  <c:v>0.95799999999999996</c:v>
                </c:pt>
                <c:pt idx="3">
                  <c:v>0.4</c:v>
                </c:pt>
                <c:pt idx="4">
                  <c:v>9.1999999999999998E-2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A2-4424-B0DF-AFFD0B62C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9441887"/>
        <c:axId val="1619440927"/>
      </c:scatterChart>
      <c:valAx>
        <c:axId val="1619441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9440927"/>
        <c:crosses val="autoZero"/>
        <c:crossBetween val="midCat"/>
      </c:valAx>
      <c:valAx>
        <c:axId val="1619440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94418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5098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General!$D$68:$D$70</c:f>
              <c:numCache>
                <c:formatCode>General</c:formatCode>
                <c:ptCount val="3"/>
                <c:pt idx="0">
                  <c:v>-4.4082399653118491</c:v>
                </c:pt>
                <c:pt idx="1">
                  <c:v>-5.0102999566398116</c:v>
                </c:pt>
                <c:pt idx="2">
                  <c:v>-5.6123599479677742</c:v>
                </c:pt>
              </c:numCache>
            </c:numRef>
          </c:xVal>
          <c:yVal>
            <c:numRef>
              <c:f>General!$N$68:$N$70</c:f>
              <c:numCache>
                <c:formatCode>General</c:formatCode>
                <c:ptCount val="3"/>
                <c:pt idx="0">
                  <c:v>1.1560000000000001</c:v>
                </c:pt>
                <c:pt idx="1">
                  <c:v>0.79099999999999993</c:v>
                </c:pt>
                <c:pt idx="2">
                  <c:v>0.26400000000000001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D3-4F44-979C-0E97BF61C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6141967"/>
        <c:axId val="1286144367"/>
      </c:scatterChart>
      <c:valAx>
        <c:axId val="12861419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144367"/>
        <c:crosses val="autoZero"/>
        <c:crossBetween val="midCat"/>
      </c:valAx>
      <c:valAx>
        <c:axId val="1286144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1419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5099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(General!$D$67,General!$D$69:$D$70)</c:f>
              <c:numCache>
                <c:formatCode>General</c:formatCode>
                <c:ptCount val="3"/>
                <c:pt idx="0">
                  <c:v>-3.8061799739838871</c:v>
                </c:pt>
                <c:pt idx="1">
                  <c:v>-5.0102999566398116</c:v>
                </c:pt>
                <c:pt idx="2">
                  <c:v>-5.6123599479677742</c:v>
                </c:pt>
              </c:numCache>
            </c:numRef>
          </c:xVal>
          <c:yVal>
            <c:numRef>
              <c:f>(General!$O$67,General!$O$69:$O$70)</c:f>
              <c:numCache>
                <c:formatCode>General</c:formatCode>
                <c:ptCount val="3"/>
                <c:pt idx="0">
                  <c:v>1.379</c:v>
                </c:pt>
                <c:pt idx="1">
                  <c:v>0.66899999999999993</c:v>
                </c:pt>
                <c:pt idx="2">
                  <c:v>0.30299999999999999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E5-4C12-AF3C-D3B71F92F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2107183"/>
        <c:axId val="1622118703"/>
      </c:scatterChart>
      <c:valAx>
        <c:axId val="1622107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2118703"/>
        <c:crosses val="autoZero"/>
        <c:crossBetween val="midCat"/>
      </c:valAx>
      <c:valAx>
        <c:axId val="162211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21071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IgG1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Sheet1!$H$14:$H$19</c:f>
              <c:numCache>
                <c:formatCode>General</c:formatCode>
                <c:ptCount val="6"/>
                <c:pt idx="0">
                  <c:v>5.1367470896885319</c:v>
                </c:pt>
                <c:pt idx="1">
                  <c:v>5.5401658969804704</c:v>
                </c:pt>
                <c:pt idx="2">
                  <c:v>4.5273250203525297</c:v>
                </c:pt>
                <c:pt idx="3">
                  <c:v>5.1645091565093546</c:v>
                </c:pt>
                <c:pt idx="4">
                  <c:v>5.0732564991006273</c:v>
                </c:pt>
                <c:pt idx="5">
                  <c:v>5.8611372650470841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A9-425E-926B-1BF8DE524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6894655"/>
        <c:axId val="1296893695"/>
      </c:barChart>
      <c:lineChart>
        <c:grouping val="standard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none"/>
          </c:marker>
          <c:val>
            <c:numRef>
              <c:f>Sheet1!$F$14:$F$19</c:f>
              <c:numCache>
                <c:formatCode>General</c:formatCode>
                <c:ptCount val="6"/>
                <c:pt idx="0">
                  <c:v>6.1360522463518752</c:v>
                </c:pt>
                <c:pt idx="1">
                  <c:v>5.917494355160672</c:v>
                </c:pt>
                <c:pt idx="2">
                  <c:v>5.3787420979595879</c:v>
                </c:pt>
                <c:pt idx="3">
                  <c:v>5.3975090401426842</c:v>
                </c:pt>
                <c:pt idx="4">
                  <c:v>5.3867050092593924</c:v>
                </c:pt>
                <c:pt idx="5">
                  <c:v>6.0185704819498955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9-425E-926B-1BF8DE524074}"/>
            </c:ext>
          </c:extLst>
        </c:ser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none"/>
          </c:marker>
          <c:val>
            <c:numRef>
              <c:f>Sheet1!$G$14:$G$19</c:f>
              <c:numCache>
                <c:formatCode>General</c:formatCode>
                <c:ptCount val="6"/>
                <c:pt idx="0">
                  <c:v>4.1374419330251886</c:v>
                </c:pt>
                <c:pt idx="1">
                  <c:v>5.1628374388002687</c:v>
                </c:pt>
                <c:pt idx="2">
                  <c:v>3.6759079427454719</c:v>
                </c:pt>
                <c:pt idx="3">
                  <c:v>4.931509272876025</c:v>
                </c:pt>
                <c:pt idx="4">
                  <c:v>4.7598079889418621</c:v>
                </c:pt>
                <c:pt idx="5">
                  <c:v>5.7037040481442727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9-425E-926B-1BF8DE524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1296894655"/>
        <c:axId val="1296893695"/>
      </c:lineChart>
      <c:catAx>
        <c:axId val="129689465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6893695"/>
        <c:crosses val="autoZero"/>
        <c:auto val="1"/>
        <c:lblAlgn val="ctr"/>
        <c:lblOffset val="100"/>
        <c:noMultiLvlLbl val="0"/>
      </c:catAx>
      <c:valAx>
        <c:axId val="1296893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689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5090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General!$D$66:$D$69</c:f>
              <c:numCache>
                <c:formatCode>General</c:formatCode>
                <c:ptCount val="4"/>
                <c:pt idx="0">
                  <c:v>-3.2041199826559246</c:v>
                </c:pt>
                <c:pt idx="1">
                  <c:v>-3.8061799739838871</c:v>
                </c:pt>
                <c:pt idx="2">
                  <c:v>-4.4082399653118491</c:v>
                </c:pt>
                <c:pt idx="3">
                  <c:v>-5.0102999566398116</c:v>
                </c:pt>
              </c:numCache>
            </c:numRef>
          </c:xVal>
          <c:yVal>
            <c:numRef>
              <c:f>General!$F$66:$F$69</c:f>
              <c:numCache>
                <c:formatCode>General</c:formatCode>
                <c:ptCount val="4"/>
                <c:pt idx="0">
                  <c:v>1.393</c:v>
                </c:pt>
                <c:pt idx="1">
                  <c:v>1.0290000000000001</c:v>
                </c:pt>
                <c:pt idx="2">
                  <c:v>0.70299999999999996</c:v>
                </c:pt>
                <c:pt idx="3">
                  <c:v>0.16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F1-4AA6-8C57-EEEBD2FF1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399039"/>
        <c:axId val="946398079"/>
      </c:scatterChart>
      <c:valAx>
        <c:axId val="9463990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6398079"/>
        <c:crosses val="autoZero"/>
        <c:crossBetween val="midCat"/>
      </c:valAx>
      <c:valAx>
        <c:axId val="946398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63990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5091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General!$D$67:$D$69</c:f>
              <c:numCache>
                <c:formatCode>General</c:formatCode>
                <c:ptCount val="3"/>
                <c:pt idx="0">
                  <c:v>-3.8061799739838871</c:v>
                </c:pt>
                <c:pt idx="1">
                  <c:v>-4.4082399653118491</c:v>
                </c:pt>
                <c:pt idx="2">
                  <c:v>-5.0102999566398116</c:v>
                </c:pt>
              </c:numCache>
            </c:numRef>
          </c:xVal>
          <c:yVal>
            <c:numRef>
              <c:f>General!$G$67:$G$69</c:f>
              <c:numCache>
                <c:formatCode>General</c:formatCode>
                <c:ptCount val="3"/>
                <c:pt idx="0">
                  <c:v>1.0790000000000002</c:v>
                </c:pt>
                <c:pt idx="1">
                  <c:v>0.51700000000000002</c:v>
                </c:pt>
                <c:pt idx="2">
                  <c:v>0.121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2D-4B5D-9462-D868D3490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7145103"/>
        <c:axId val="1307140783"/>
      </c:scatterChart>
      <c:valAx>
        <c:axId val="13071451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7140783"/>
        <c:crosses val="autoZero"/>
        <c:crossBetween val="midCat"/>
      </c:valAx>
      <c:valAx>
        <c:axId val="1307140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71451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5092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General!$D$65:$D$69</c:f>
              <c:numCache>
                <c:formatCode>General</c:formatCode>
                <c:ptCount val="5"/>
                <c:pt idx="0">
                  <c:v>-2.6020599913279625</c:v>
                </c:pt>
                <c:pt idx="1">
                  <c:v>-3.2041199826559246</c:v>
                </c:pt>
                <c:pt idx="2">
                  <c:v>-3.8061799739838871</c:v>
                </c:pt>
                <c:pt idx="3">
                  <c:v>-4.4082399653118491</c:v>
                </c:pt>
                <c:pt idx="4">
                  <c:v>-5.0102999566398116</c:v>
                </c:pt>
              </c:numCache>
            </c:numRef>
          </c:xVal>
          <c:yVal>
            <c:numRef>
              <c:f>General!$H$65:$H$69</c:f>
              <c:numCache>
                <c:formatCode>General</c:formatCode>
                <c:ptCount val="5"/>
                <c:pt idx="0">
                  <c:v>1.385</c:v>
                </c:pt>
                <c:pt idx="1">
                  <c:v>1.1240000000000001</c:v>
                </c:pt>
                <c:pt idx="2">
                  <c:v>0.77199999999999991</c:v>
                </c:pt>
                <c:pt idx="3">
                  <c:v>0.32100000000000001</c:v>
                </c:pt>
                <c:pt idx="4">
                  <c:v>5.9000000000000004E-2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60-465C-846C-941F6375E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1579119"/>
        <c:axId val="681576239"/>
      </c:scatterChart>
      <c:valAx>
        <c:axId val="6815791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1576239"/>
        <c:crosses val="autoZero"/>
        <c:crossBetween val="midCat"/>
      </c:valAx>
      <c:valAx>
        <c:axId val="681576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15791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5093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General!$D$67:$D$69</c:f>
              <c:numCache>
                <c:formatCode>General</c:formatCode>
                <c:ptCount val="3"/>
                <c:pt idx="0">
                  <c:v>-3.8061799739838871</c:v>
                </c:pt>
                <c:pt idx="1">
                  <c:v>-4.4082399653118491</c:v>
                </c:pt>
                <c:pt idx="2">
                  <c:v>-5.0102999566398116</c:v>
                </c:pt>
              </c:numCache>
            </c:numRef>
          </c:xVal>
          <c:yVal>
            <c:numRef>
              <c:f>General!$I$67:$I$69</c:f>
              <c:numCache>
                <c:formatCode>General</c:formatCode>
                <c:ptCount val="3"/>
                <c:pt idx="0">
                  <c:v>1.242</c:v>
                </c:pt>
                <c:pt idx="1">
                  <c:v>0.84699999999999998</c:v>
                </c:pt>
                <c:pt idx="2">
                  <c:v>0.34100000000000003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EB-4579-92D7-646B29E39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0094559"/>
        <c:axId val="670095999"/>
      </c:scatterChart>
      <c:valAx>
        <c:axId val="6700945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095999"/>
        <c:crosses val="autoZero"/>
        <c:crossBetween val="midCat"/>
      </c:valAx>
      <c:valAx>
        <c:axId val="670095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094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5094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General!$D$66:$D$68</c:f>
              <c:numCache>
                <c:formatCode>General</c:formatCode>
                <c:ptCount val="3"/>
                <c:pt idx="0">
                  <c:v>-3.2041199826559246</c:v>
                </c:pt>
                <c:pt idx="1">
                  <c:v>-3.8061799739838871</c:v>
                </c:pt>
                <c:pt idx="2">
                  <c:v>-4.4082399653118491</c:v>
                </c:pt>
              </c:numCache>
            </c:numRef>
          </c:xVal>
          <c:yVal>
            <c:numRef>
              <c:f>General!$J$66:$J$68</c:f>
              <c:numCache>
                <c:formatCode>General</c:formatCode>
                <c:ptCount val="3"/>
                <c:pt idx="0">
                  <c:v>1.3580000000000001</c:v>
                </c:pt>
                <c:pt idx="1">
                  <c:v>0.86099999999999999</c:v>
                </c:pt>
                <c:pt idx="2">
                  <c:v>0.35100000000000003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51-4594-B064-3C250D097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7297519"/>
        <c:axId val="677300879"/>
      </c:scatterChart>
      <c:valAx>
        <c:axId val="6772975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300879"/>
        <c:crosses val="autoZero"/>
        <c:crossBetween val="midCat"/>
      </c:valAx>
      <c:valAx>
        <c:axId val="677300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2975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MafA/Zw3/4/MPLA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General!$K$64:$K$71</c:f>
              <c:numCache>
                <c:formatCode>General</c:formatCode>
                <c:ptCount val="8"/>
                <c:pt idx="0">
                  <c:v>1.49</c:v>
                </c:pt>
                <c:pt idx="1">
                  <c:v>1.476</c:v>
                </c:pt>
                <c:pt idx="2">
                  <c:v>1.5290000000000001</c:v>
                </c:pt>
                <c:pt idx="3">
                  <c:v>1.4610000000000001</c:v>
                </c:pt>
                <c:pt idx="4">
                  <c:v>1.2490000000000001</c:v>
                </c:pt>
                <c:pt idx="5">
                  <c:v>0.76300000000000001</c:v>
                </c:pt>
                <c:pt idx="6">
                  <c:v>0.28200000000000003</c:v>
                </c:pt>
                <c:pt idx="7">
                  <c:v>8.3999999999999991E-2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C-4C12-861A-AA6843419A9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General!$L$64:$L$71</c:f>
              <c:numCache>
                <c:formatCode>General</c:formatCode>
                <c:ptCount val="8"/>
                <c:pt idx="0">
                  <c:v>1.4470000000000001</c:v>
                </c:pt>
                <c:pt idx="1">
                  <c:v>1.5630000000000002</c:v>
                </c:pt>
                <c:pt idx="2">
                  <c:v>1.5450000000000002</c:v>
                </c:pt>
                <c:pt idx="3">
                  <c:v>1.4000000000000001</c:v>
                </c:pt>
                <c:pt idx="4">
                  <c:v>1.258</c:v>
                </c:pt>
                <c:pt idx="5">
                  <c:v>0.745</c:v>
                </c:pt>
                <c:pt idx="6">
                  <c:v>0.27200000000000002</c:v>
                </c:pt>
                <c:pt idx="7">
                  <c:v>8.199999999999999E-2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C-4C12-861A-AA6843419A9B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General!$M$64:$M$71</c:f>
              <c:numCache>
                <c:formatCode>General</c:formatCode>
                <c:ptCount val="8"/>
                <c:pt idx="0">
                  <c:v>1.5</c:v>
                </c:pt>
                <c:pt idx="1">
                  <c:v>1.5690000000000002</c:v>
                </c:pt>
                <c:pt idx="2">
                  <c:v>1.528</c:v>
                </c:pt>
                <c:pt idx="3">
                  <c:v>1.2590000000000001</c:v>
                </c:pt>
                <c:pt idx="4">
                  <c:v>0.95799999999999996</c:v>
                </c:pt>
                <c:pt idx="5">
                  <c:v>0.4</c:v>
                </c:pt>
                <c:pt idx="6">
                  <c:v>9.1999999999999998E-2</c:v>
                </c:pt>
                <c:pt idx="7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EC-4C12-861A-AA6843419A9B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General!$N$64:$N$71</c:f>
              <c:numCache>
                <c:formatCode>General</c:formatCode>
                <c:ptCount val="8"/>
                <c:pt idx="0">
                  <c:v>1.46</c:v>
                </c:pt>
                <c:pt idx="1">
                  <c:v>1.5050000000000001</c:v>
                </c:pt>
                <c:pt idx="2">
                  <c:v>1.472</c:v>
                </c:pt>
                <c:pt idx="3">
                  <c:v>1.4460000000000002</c:v>
                </c:pt>
                <c:pt idx="4">
                  <c:v>1.1560000000000001</c:v>
                </c:pt>
                <c:pt idx="5">
                  <c:v>0.79099999999999993</c:v>
                </c:pt>
                <c:pt idx="6">
                  <c:v>0.26400000000000001</c:v>
                </c:pt>
                <c:pt idx="7">
                  <c:v>9.0999999999999998E-2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EC-4C12-861A-AA6843419A9B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General!$O$64:$O$71</c:f>
              <c:numCache>
                <c:formatCode>General</c:formatCode>
                <c:ptCount val="8"/>
                <c:pt idx="0">
                  <c:v>1.474</c:v>
                </c:pt>
                <c:pt idx="1">
                  <c:v>1.5580000000000001</c:v>
                </c:pt>
                <c:pt idx="2">
                  <c:v>1.603</c:v>
                </c:pt>
                <c:pt idx="3">
                  <c:v>1.379</c:v>
                </c:pt>
                <c:pt idx="4">
                  <c:v>1.0000000000000009E-3</c:v>
                </c:pt>
                <c:pt idx="5">
                  <c:v>0.66899999999999993</c:v>
                </c:pt>
                <c:pt idx="6">
                  <c:v>0.30299999999999999</c:v>
                </c:pt>
                <c:pt idx="7">
                  <c:v>9.9000000000000005E-2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EC-4C12-861A-AA6843419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7027631"/>
        <c:axId val="1327028591"/>
      </c:lineChart>
      <c:catAx>
        <c:axId val="132702763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028591"/>
        <c:crosses val="autoZero"/>
        <c:auto val="1"/>
        <c:lblAlgn val="ctr"/>
        <c:lblOffset val="100"/>
        <c:noMultiLvlLbl val="0"/>
      </c:catAx>
      <c:valAx>
        <c:axId val="1327028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027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5095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General!$D$68:$D$70</c:f>
              <c:numCache>
                <c:formatCode>General</c:formatCode>
                <c:ptCount val="3"/>
                <c:pt idx="0">
                  <c:v>-4.4082399653118491</c:v>
                </c:pt>
                <c:pt idx="1">
                  <c:v>-5.0102999566398116</c:v>
                </c:pt>
                <c:pt idx="2">
                  <c:v>-5.6123599479677742</c:v>
                </c:pt>
              </c:numCache>
            </c:numRef>
          </c:xVal>
          <c:yVal>
            <c:numRef>
              <c:f>General!$K$68:$K$70</c:f>
              <c:numCache>
                <c:formatCode>General</c:formatCode>
                <c:ptCount val="3"/>
                <c:pt idx="0">
                  <c:v>1.2490000000000001</c:v>
                </c:pt>
                <c:pt idx="1">
                  <c:v>0.76300000000000001</c:v>
                </c:pt>
                <c:pt idx="2">
                  <c:v>0.28200000000000003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84-448A-8DBF-AAD6A00A7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4536511"/>
        <c:axId val="1644532671"/>
      </c:scatterChart>
      <c:valAx>
        <c:axId val="16445365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4532671"/>
        <c:crosses val="autoZero"/>
        <c:crossBetween val="midCat"/>
      </c:valAx>
      <c:valAx>
        <c:axId val="1644532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45365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5096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604111986001749E-2"/>
          <c:y val="0.19486111111111112"/>
          <c:w val="0.9223958880139983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General!$D$68:$D$70</c:f>
              <c:numCache>
                <c:formatCode>General</c:formatCode>
                <c:ptCount val="3"/>
                <c:pt idx="0">
                  <c:v>-4.4082399653118491</c:v>
                </c:pt>
                <c:pt idx="1">
                  <c:v>-5.0102999566398116</c:v>
                </c:pt>
                <c:pt idx="2">
                  <c:v>-5.6123599479677742</c:v>
                </c:pt>
              </c:numCache>
            </c:numRef>
          </c:xVal>
          <c:yVal>
            <c:numRef>
              <c:f>General!$L$68:$L$70</c:f>
              <c:numCache>
                <c:formatCode>General</c:formatCode>
                <c:ptCount val="3"/>
                <c:pt idx="0">
                  <c:v>1.258</c:v>
                </c:pt>
                <c:pt idx="1">
                  <c:v>0.745</c:v>
                </c:pt>
                <c:pt idx="2">
                  <c:v>0.27200000000000002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91A-47E6-B518-4F37C9815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4013007"/>
        <c:axId val="781318255"/>
      </c:scatterChart>
      <c:valAx>
        <c:axId val="9440130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318255"/>
        <c:crosses val="autoZero"/>
        <c:crossBetween val="midCat"/>
      </c:valAx>
      <c:valAx>
        <c:axId val="781318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40130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73</xdr:row>
      <xdr:rowOff>123825</xdr:rowOff>
    </xdr:from>
    <xdr:to>
      <xdr:col>11</xdr:col>
      <xdr:colOff>400050</xdr:colOff>
      <xdr:row>88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011558-C38A-07CB-323F-EE588F17C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485775</xdr:colOff>
      <xdr:row>89</xdr:row>
      <xdr:rowOff>171450</xdr:rowOff>
    </xdr:from>
    <xdr:to>
      <xdr:col>11</xdr:col>
      <xdr:colOff>180975</xdr:colOff>
      <xdr:row>104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F6A33FB-DC50-D22C-E733-3F5A28620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466725</xdr:colOff>
      <xdr:row>81</xdr:row>
      <xdr:rowOff>85725</xdr:rowOff>
    </xdr:from>
    <xdr:to>
      <xdr:col>19</xdr:col>
      <xdr:colOff>161925</xdr:colOff>
      <xdr:row>96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A3DA9DE-8392-E6E7-9005-25E8A68CB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600075</xdr:colOff>
      <xdr:row>105</xdr:row>
      <xdr:rowOff>142875</xdr:rowOff>
    </xdr:from>
    <xdr:to>
      <xdr:col>11</xdr:col>
      <xdr:colOff>295275</xdr:colOff>
      <xdr:row>120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E1CE775-59CF-D32C-A151-922517BC6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504825</xdr:colOff>
      <xdr:row>97</xdr:row>
      <xdr:rowOff>142875</xdr:rowOff>
    </xdr:from>
    <xdr:to>
      <xdr:col>19</xdr:col>
      <xdr:colOff>200025</xdr:colOff>
      <xdr:row>112</xdr:row>
      <xdr:rowOff>85725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AC35DD2-3C40-F400-965D-D87C9AC28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476250</xdr:colOff>
      <xdr:row>114</xdr:row>
      <xdr:rowOff>76200</xdr:rowOff>
    </xdr:from>
    <xdr:to>
      <xdr:col>19</xdr:col>
      <xdr:colOff>171450</xdr:colOff>
      <xdr:row>129</xdr:row>
      <xdr:rowOff>104775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6316DAB-61ED-393D-2997-EC5C24438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152400</xdr:colOff>
      <xdr:row>52</xdr:row>
      <xdr:rowOff>123825</xdr:rowOff>
    </xdr:from>
    <xdr:to>
      <xdr:col>27</xdr:col>
      <xdr:colOff>457200</xdr:colOff>
      <xdr:row>67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2EF8B30-BDCF-ECF8-097E-D7A03D428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85725</xdr:colOff>
      <xdr:row>68</xdr:row>
      <xdr:rowOff>19050</xdr:rowOff>
    </xdr:from>
    <xdr:to>
      <xdr:col>28</xdr:col>
      <xdr:colOff>390525</xdr:colOff>
      <xdr:row>82</xdr:row>
      <xdr:rowOff>180975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9CDC969-4481-4F72-B600-603CE7654F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29</xdr:col>
      <xdr:colOff>114300</xdr:colOff>
      <xdr:row>68</xdr:row>
      <xdr:rowOff>9525</xdr:rowOff>
    </xdr:from>
    <xdr:to>
      <xdr:col>36</xdr:col>
      <xdr:colOff>419100</xdr:colOff>
      <xdr:row>82</xdr:row>
      <xdr:rowOff>171450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7E3C70A5-6DD4-4572-907A-76782287C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123825</xdr:colOff>
      <xdr:row>83</xdr:row>
      <xdr:rowOff>133350</xdr:rowOff>
    </xdr:from>
    <xdr:to>
      <xdr:col>28</xdr:col>
      <xdr:colOff>428625</xdr:colOff>
      <xdr:row>98</xdr:row>
      <xdr:rowOff>161925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46F94F71-42AA-484E-8374-58ED7F451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</xdr:col>
      <xdr:colOff>409575</xdr:colOff>
      <xdr:row>83</xdr:row>
      <xdr:rowOff>114300</xdr:rowOff>
    </xdr:from>
    <xdr:to>
      <xdr:col>36</xdr:col>
      <xdr:colOff>104775</xdr:colOff>
      <xdr:row>98</xdr:row>
      <xdr:rowOff>142875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3BF73CDC-88C9-4F9F-A3C5-8830C2F683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35</xdr:col>
      <xdr:colOff>438150</xdr:colOff>
      <xdr:row>83</xdr:row>
      <xdr:rowOff>133350</xdr:rowOff>
    </xdr:from>
    <xdr:to>
      <xdr:col>43</xdr:col>
      <xdr:colOff>133350</xdr:colOff>
      <xdr:row>98</xdr:row>
      <xdr:rowOff>161925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1CFC4832-D906-47DA-97D4-CFCCDFE489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13</xdr:row>
      <xdr:rowOff>19050</xdr:rowOff>
    </xdr:from>
    <xdr:to>
      <xdr:col>15</xdr:col>
      <xdr:colOff>600075</xdr:colOff>
      <xdr:row>30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BB8BC7-4CC8-BAC7-BCFC-C6EFCDD25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3"/>
  <sheetViews>
    <sheetView topLeftCell="B121" workbookViewId="0">
      <selection activeCell="M139" sqref="M139"/>
    </sheetView>
  </sheetViews>
  <sheetFormatPr defaultRowHeight="12.75"/>
  <cols>
    <col min="1" max="2" width="28.5703125" customWidth="1"/>
    <col min="17" max="17" width="12.42578125" bestFit="1" customWidth="1"/>
  </cols>
  <sheetData>
    <row r="1" spans="1:3" ht="15" customHeight="1">
      <c r="A1" s="1" t="s">
        <v>0</v>
      </c>
      <c r="B1" s="2" t="s">
        <v>1</v>
      </c>
    </row>
    <row r="2" spans="1:3" ht="15" customHeight="1">
      <c r="A2" s="1" t="s">
        <v>2</v>
      </c>
      <c r="B2" s="2" t="s">
        <v>3</v>
      </c>
    </row>
    <row r="3" spans="1:3" ht="15" customHeight="1">
      <c r="A3" s="1" t="s">
        <v>4</v>
      </c>
      <c r="B3" s="2" t="s">
        <v>5</v>
      </c>
    </row>
    <row r="4" spans="1:3" ht="15" customHeight="1">
      <c r="A4" s="1" t="s">
        <v>6</v>
      </c>
      <c r="B4" s="2" t="s">
        <v>7</v>
      </c>
      <c r="C4" s="4" t="s">
        <v>127</v>
      </c>
    </row>
    <row r="5" spans="1:3" ht="15" customHeight="1">
      <c r="A5" s="1" t="s">
        <v>8</v>
      </c>
      <c r="B5" s="2" t="s">
        <v>9</v>
      </c>
    </row>
    <row r="6" spans="1:3" ht="15" customHeight="1">
      <c r="A6" s="1" t="s">
        <v>10</v>
      </c>
      <c r="B6" s="2" t="s">
        <v>11</v>
      </c>
    </row>
    <row r="7" spans="1:3" ht="15" customHeight="1">
      <c r="A7" s="1" t="s">
        <v>12</v>
      </c>
      <c r="B7" s="2" t="s">
        <v>13</v>
      </c>
    </row>
    <row r="8" spans="1:3" ht="15" customHeight="1">
      <c r="A8" s="1" t="s">
        <v>14</v>
      </c>
      <c r="B8" s="2" t="s">
        <v>15</v>
      </c>
    </row>
    <row r="9" spans="1:3" ht="15" customHeight="1">
      <c r="A9" s="1" t="s">
        <v>16</v>
      </c>
      <c r="B9" s="2" t="s">
        <v>17</v>
      </c>
    </row>
    <row r="11" spans="1:3" ht="15" customHeight="1">
      <c r="A11" s="8" t="s">
        <v>18</v>
      </c>
      <c r="B11" s="8"/>
    </row>
    <row r="12" spans="1:3" ht="15" customHeight="1">
      <c r="A12" s="1" t="s">
        <v>19</v>
      </c>
      <c r="B12" s="2" t="s">
        <v>20</v>
      </c>
    </row>
    <row r="14" spans="1:3" ht="15" customHeight="1">
      <c r="A14" s="8" t="s">
        <v>21</v>
      </c>
      <c r="B14" s="8"/>
    </row>
    <row r="15" spans="1:3" ht="15" customHeight="1">
      <c r="A15" s="1" t="s">
        <v>22</v>
      </c>
      <c r="B15" s="2" t="s">
        <v>23</v>
      </c>
    </row>
    <row r="16" spans="1:3" ht="15" customHeight="1">
      <c r="A16" s="1" t="s">
        <v>24</v>
      </c>
      <c r="B16" s="2" t="s">
        <v>17</v>
      </c>
    </row>
    <row r="17" spans="1:2" ht="15" customHeight="1">
      <c r="A17" s="1" t="s">
        <v>25</v>
      </c>
      <c r="B17" s="2" t="s">
        <v>26</v>
      </c>
    </row>
    <row r="18" spans="1:2" ht="15" customHeight="1">
      <c r="A18" s="1" t="s">
        <v>27</v>
      </c>
      <c r="B18" s="2" t="s">
        <v>28</v>
      </c>
    </row>
    <row r="19" spans="1:2" ht="15" customHeight="1">
      <c r="A19" s="1" t="s">
        <v>29</v>
      </c>
      <c r="B19" s="2" t="s">
        <v>30</v>
      </c>
    </row>
    <row r="20" spans="1:2" ht="15" customHeight="1">
      <c r="A20" s="1" t="s">
        <v>31</v>
      </c>
      <c r="B20" s="2" t="s">
        <v>32</v>
      </c>
    </row>
    <row r="21" spans="1:2" ht="15" customHeight="1">
      <c r="A21" s="1" t="s">
        <v>33</v>
      </c>
      <c r="B21" s="2" t="s">
        <v>34</v>
      </c>
    </row>
    <row r="22" spans="1:2" ht="15" customHeight="1">
      <c r="A22" s="1" t="s">
        <v>35</v>
      </c>
      <c r="B22" s="2" t="s">
        <v>36</v>
      </c>
    </row>
    <row r="23" spans="1:2" ht="15" customHeight="1">
      <c r="A23" s="1" t="s">
        <v>37</v>
      </c>
      <c r="B23" s="2" t="s">
        <v>38</v>
      </c>
    </row>
    <row r="24" spans="1:2" ht="15" customHeight="1">
      <c r="A24" s="1" t="s">
        <v>39</v>
      </c>
      <c r="B24" s="2" t="s">
        <v>40</v>
      </c>
    </row>
    <row r="25" spans="1:2" ht="15" customHeight="1">
      <c r="A25" s="1" t="s">
        <v>41</v>
      </c>
      <c r="B25" s="2" t="s">
        <v>42</v>
      </c>
    </row>
    <row r="27" spans="1:2" ht="15" customHeight="1">
      <c r="A27" s="8" t="s">
        <v>43</v>
      </c>
      <c r="B27" s="8"/>
    </row>
    <row r="28" spans="1:2" ht="15" customHeight="1">
      <c r="A28" s="1" t="s">
        <v>44</v>
      </c>
      <c r="B28" s="2" t="s">
        <v>45</v>
      </c>
    </row>
    <row r="29" spans="1:2" ht="15" customHeight="1">
      <c r="A29" s="1" t="s">
        <v>46</v>
      </c>
      <c r="B29" s="2" t="s">
        <v>47</v>
      </c>
    </row>
    <row r="31" spans="1:2" ht="15" customHeight="1">
      <c r="A31" s="8" t="s">
        <v>48</v>
      </c>
      <c r="B31" s="8"/>
    </row>
    <row r="32" spans="1:2" ht="15" customHeight="1">
      <c r="A32" s="1" t="s">
        <v>49</v>
      </c>
      <c r="B32" s="2" t="s">
        <v>50</v>
      </c>
    </row>
    <row r="33" spans="1:2" ht="15" customHeight="1">
      <c r="A33" s="1" t="s">
        <v>51</v>
      </c>
      <c r="B33" s="2" t="s">
        <v>52</v>
      </c>
    </row>
    <row r="35" spans="1:2" ht="15" customHeight="1">
      <c r="A35" s="8" t="s">
        <v>53</v>
      </c>
      <c r="B35" s="8"/>
    </row>
    <row r="36" spans="1:2" ht="15" customHeight="1">
      <c r="A36" s="1" t="s">
        <v>54</v>
      </c>
      <c r="B36" s="2" t="s">
        <v>40</v>
      </c>
    </row>
    <row r="37" spans="1:2" ht="15" customHeight="1">
      <c r="A37" s="1" t="s">
        <v>55</v>
      </c>
      <c r="B37" s="2" t="s">
        <v>56</v>
      </c>
    </row>
    <row r="39" spans="1:2" ht="15" customHeight="1">
      <c r="A39" s="8" t="s">
        <v>57</v>
      </c>
      <c r="B39" s="8"/>
    </row>
    <row r="40" spans="1:2" ht="15" customHeight="1">
      <c r="A40" s="1" t="s">
        <v>58</v>
      </c>
      <c r="B40" s="2" t="s">
        <v>59</v>
      </c>
    </row>
    <row r="42" spans="1:2" ht="15" customHeight="1">
      <c r="A42" s="8" t="s">
        <v>60</v>
      </c>
      <c r="B42" s="8"/>
    </row>
    <row r="43" spans="1:2" ht="15" customHeight="1">
      <c r="A43" s="1" t="s">
        <v>61</v>
      </c>
      <c r="B43" s="2" t="s">
        <v>40</v>
      </c>
    </row>
    <row r="45" spans="1:2" ht="15" customHeight="1">
      <c r="A45" s="8" t="s">
        <v>62</v>
      </c>
      <c r="B45" s="8"/>
    </row>
    <row r="46" spans="1:2" ht="15" customHeight="1">
      <c r="A46" s="1" t="s">
        <v>63</v>
      </c>
      <c r="B46" s="2" t="s">
        <v>64</v>
      </c>
    </row>
    <row r="48" spans="1:2" ht="15" customHeight="1">
      <c r="A48" s="8" t="s">
        <v>65</v>
      </c>
      <c r="B48" s="8"/>
    </row>
    <row r="49" spans="1:15" ht="15" customHeight="1">
      <c r="A49" s="2" t="s">
        <v>66</v>
      </c>
      <c r="B49" s="2" t="s">
        <v>56</v>
      </c>
      <c r="C49" s="3">
        <v>1</v>
      </c>
      <c r="D49" s="3">
        <v>2</v>
      </c>
      <c r="E49" s="3">
        <v>3</v>
      </c>
      <c r="F49" s="3">
        <v>4</v>
      </c>
      <c r="G49" s="3">
        <v>5</v>
      </c>
      <c r="H49" s="3">
        <v>6</v>
      </c>
      <c r="I49" s="3">
        <v>7</v>
      </c>
      <c r="J49" s="3">
        <v>8</v>
      </c>
      <c r="K49" s="3">
        <v>9</v>
      </c>
      <c r="L49" s="3">
        <v>10</v>
      </c>
      <c r="M49" s="3">
        <v>11</v>
      </c>
      <c r="N49" s="3">
        <v>12</v>
      </c>
    </row>
    <row r="50" spans="1:15" ht="15" customHeight="1">
      <c r="B50" s="3" t="s">
        <v>67</v>
      </c>
      <c r="C50" s="3">
        <v>1.58</v>
      </c>
      <c r="D50" s="3">
        <v>1.472</v>
      </c>
      <c r="E50" s="3">
        <v>1.462</v>
      </c>
      <c r="F50" s="3">
        <v>1.5169999999999999</v>
      </c>
      <c r="G50" s="3">
        <v>1.56</v>
      </c>
      <c r="H50" s="3">
        <v>1.5309999999999999</v>
      </c>
      <c r="I50" s="3">
        <v>1.488</v>
      </c>
      <c r="J50" s="3">
        <v>1.5409999999999999</v>
      </c>
      <c r="K50" s="3">
        <v>1.5009999999999999</v>
      </c>
      <c r="L50" s="3">
        <v>1.5149999999999999</v>
      </c>
      <c r="M50" s="3">
        <v>0.55100000000000005</v>
      </c>
      <c r="N50" s="3">
        <v>3.1E-2</v>
      </c>
    </row>
    <row r="51" spans="1:15" ht="15" customHeight="1">
      <c r="B51" s="3" t="s">
        <v>68</v>
      </c>
      <c r="C51" s="3">
        <v>1.5740000000000001</v>
      </c>
      <c r="D51" s="3">
        <v>1.4379999999999999</v>
      </c>
      <c r="E51" s="3">
        <v>1.4259999999999999</v>
      </c>
      <c r="F51" s="3">
        <v>1.4890000000000001</v>
      </c>
      <c r="G51" s="3">
        <v>1.554</v>
      </c>
      <c r="H51" s="3">
        <v>1.5169999999999999</v>
      </c>
      <c r="I51" s="3">
        <v>1.6040000000000001</v>
      </c>
      <c r="J51" s="3">
        <v>1.61</v>
      </c>
      <c r="K51" s="3">
        <v>1.546</v>
      </c>
      <c r="L51" s="3">
        <v>1.599</v>
      </c>
      <c r="M51" s="3">
        <v>0.122</v>
      </c>
      <c r="N51" s="3">
        <v>3.7999999999999999E-2</v>
      </c>
    </row>
    <row r="52" spans="1:15" ht="15" customHeight="1">
      <c r="B52" s="3" t="s">
        <v>69</v>
      </c>
      <c r="C52" s="3">
        <v>1.4339999999999999</v>
      </c>
      <c r="D52" s="3">
        <v>1.33</v>
      </c>
      <c r="E52" s="3">
        <v>1.165</v>
      </c>
      <c r="F52" s="3">
        <v>1.456</v>
      </c>
      <c r="G52" s="3">
        <v>1.399</v>
      </c>
      <c r="H52" s="3">
        <v>1.57</v>
      </c>
      <c r="I52" s="3">
        <v>1.5860000000000001</v>
      </c>
      <c r="J52" s="3">
        <v>1.569</v>
      </c>
      <c r="K52" s="3">
        <v>1.5129999999999999</v>
      </c>
      <c r="L52" s="3">
        <v>1.6439999999999999</v>
      </c>
      <c r="M52" s="3">
        <v>0.04</v>
      </c>
      <c r="N52" s="3">
        <v>3.3000000000000002E-2</v>
      </c>
    </row>
    <row r="53" spans="1:15" ht="15" customHeight="1">
      <c r="B53" s="3" t="s">
        <v>70</v>
      </c>
      <c r="C53" s="3">
        <v>1.07</v>
      </c>
      <c r="D53" s="3">
        <v>1.1200000000000001</v>
      </c>
      <c r="E53" s="3">
        <v>0.81299999999999994</v>
      </c>
      <c r="F53" s="3">
        <v>1.2829999999999999</v>
      </c>
      <c r="G53" s="3">
        <v>0.90200000000000002</v>
      </c>
      <c r="H53" s="3">
        <v>1.502</v>
      </c>
      <c r="I53" s="3">
        <v>1.4410000000000001</v>
      </c>
      <c r="J53" s="3">
        <v>1.3</v>
      </c>
      <c r="K53" s="3">
        <v>1.4870000000000001</v>
      </c>
      <c r="L53" s="3">
        <v>1.42</v>
      </c>
      <c r="M53" s="3">
        <v>3.1E-2</v>
      </c>
      <c r="N53" s="3">
        <v>3.4000000000000002E-2</v>
      </c>
    </row>
    <row r="54" spans="1:15" ht="15" customHeight="1">
      <c r="B54" s="3" t="s">
        <v>71</v>
      </c>
      <c r="C54" s="3">
        <v>0.74399999999999999</v>
      </c>
      <c r="D54" s="3">
        <v>0.55800000000000005</v>
      </c>
      <c r="E54" s="3">
        <v>0.36199999999999999</v>
      </c>
      <c r="F54" s="3">
        <v>0.88800000000000001</v>
      </c>
      <c r="G54" s="3">
        <v>0.39200000000000002</v>
      </c>
      <c r="H54" s="3">
        <v>1.29</v>
      </c>
      <c r="I54" s="3">
        <v>1.2989999999999999</v>
      </c>
      <c r="J54" s="3">
        <v>0.999</v>
      </c>
      <c r="K54" s="3">
        <v>1.1970000000000001</v>
      </c>
      <c r="L54" s="3">
        <v>4.2000000000000003E-2</v>
      </c>
      <c r="M54" s="3">
        <v>3.1E-2</v>
      </c>
      <c r="N54" s="3">
        <v>3.4000000000000002E-2</v>
      </c>
    </row>
    <row r="55" spans="1:15" ht="15" customHeight="1">
      <c r="B55" s="3" t="s">
        <v>72</v>
      </c>
      <c r="C55" s="3">
        <v>0.20100000000000001</v>
      </c>
      <c r="D55" s="3">
        <v>0.16200000000000001</v>
      </c>
      <c r="E55" s="3">
        <v>0.1</v>
      </c>
      <c r="F55" s="3">
        <v>0.38200000000000001</v>
      </c>
      <c r="G55" s="3">
        <v>0.108</v>
      </c>
      <c r="H55" s="3">
        <v>0.80400000000000005</v>
      </c>
      <c r="I55" s="3">
        <v>0.78600000000000003</v>
      </c>
      <c r="J55" s="3">
        <v>0.441</v>
      </c>
      <c r="K55" s="3">
        <v>0.83199999999999996</v>
      </c>
      <c r="L55" s="3">
        <v>0.71</v>
      </c>
      <c r="M55" s="3">
        <v>3.3000000000000002E-2</v>
      </c>
      <c r="N55" s="3">
        <v>3.4000000000000002E-2</v>
      </c>
    </row>
    <row r="56" spans="1:15" ht="15" customHeight="1">
      <c r="B56" s="3" t="s">
        <v>73</v>
      </c>
      <c r="C56" s="3">
        <v>8.1000000000000003E-2</v>
      </c>
      <c r="D56" s="3">
        <v>8.5000000000000006E-2</v>
      </c>
      <c r="E56" s="3">
        <v>4.7E-2</v>
      </c>
      <c r="F56" s="3">
        <v>9.0999999999999998E-2</v>
      </c>
      <c r="G56" s="3">
        <v>0.14599999999999999</v>
      </c>
      <c r="H56" s="3">
        <v>0.32300000000000001</v>
      </c>
      <c r="I56" s="3">
        <v>0.313</v>
      </c>
      <c r="J56" s="3">
        <v>0.13300000000000001</v>
      </c>
      <c r="K56" s="3">
        <v>0.30499999999999999</v>
      </c>
      <c r="L56" s="3">
        <v>0.34399999999999997</v>
      </c>
      <c r="M56" s="3">
        <v>3.3000000000000002E-2</v>
      </c>
      <c r="N56" s="3">
        <v>3.4000000000000002E-2</v>
      </c>
    </row>
    <row r="57" spans="1:15" ht="15" customHeight="1">
      <c r="B57" s="3" t="s">
        <v>74</v>
      </c>
      <c r="C57" s="3">
        <v>5.1999999999999998E-2</v>
      </c>
      <c r="D57" s="3">
        <v>3.5999999999999997E-2</v>
      </c>
      <c r="E57" s="3">
        <v>3.6999999999999998E-2</v>
      </c>
      <c r="F57" s="3">
        <v>0.05</v>
      </c>
      <c r="G57" s="3">
        <v>3.7999999999999999E-2</v>
      </c>
      <c r="H57" s="3">
        <v>0.125</v>
      </c>
      <c r="I57" s="3">
        <v>0.123</v>
      </c>
      <c r="J57" s="3">
        <v>6.6000000000000003E-2</v>
      </c>
      <c r="K57" s="3">
        <v>0.13200000000000001</v>
      </c>
      <c r="L57" s="3">
        <v>0.14000000000000001</v>
      </c>
      <c r="M57" s="3">
        <v>3.6999999999999998E-2</v>
      </c>
      <c r="N57" s="3">
        <v>3.5000000000000003E-2</v>
      </c>
    </row>
    <row r="59" spans="1:15">
      <c r="M59">
        <f>AVERAGE(M51:N57)</f>
        <v>4.0642857142857161E-2</v>
      </c>
    </row>
    <row r="61" spans="1:15" ht="15" customHeight="1">
      <c r="A61" s="8" t="s">
        <v>75</v>
      </c>
      <c r="B61" s="8"/>
    </row>
    <row r="62" spans="1:15" ht="15" customHeight="1">
      <c r="A62" s="1" t="s">
        <v>22</v>
      </c>
      <c r="B62" s="2" t="s">
        <v>76</v>
      </c>
      <c r="F62" s="4" t="s">
        <v>115</v>
      </c>
      <c r="G62" s="4"/>
      <c r="H62" s="4"/>
      <c r="I62" s="4"/>
      <c r="J62" s="4"/>
      <c r="K62" s="4" t="s">
        <v>116</v>
      </c>
      <c r="L62" s="4"/>
      <c r="M62" s="4"/>
      <c r="N62" s="4"/>
      <c r="O62" s="4"/>
    </row>
    <row r="63" spans="1:15" ht="15" customHeight="1">
      <c r="A63" s="1" t="s">
        <v>24</v>
      </c>
      <c r="B63" s="2" t="s">
        <v>17</v>
      </c>
      <c r="D63" t="s">
        <v>128</v>
      </c>
      <c r="F63" s="4" t="s">
        <v>117</v>
      </c>
      <c r="G63" s="4" t="s">
        <v>118</v>
      </c>
      <c r="H63" s="4" t="s">
        <v>119</v>
      </c>
      <c r="I63" s="4" t="s">
        <v>120</v>
      </c>
      <c r="J63" s="4" t="s">
        <v>121</v>
      </c>
      <c r="K63" s="4" t="s">
        <v>122</v>
      </c>
      <c r="L63" s="4" t="s">
        <v>123</v>
      </c>
      <c r="M63" s="4" t="s">
        <v>124</v>
      </c>
      <c r="N63" s="4" t="s">
        <v>125</v>
      </c>
      <c r="O63" s="4" t="s">
        <v>126</v>
      </c>
    </row>
    <row r="64" spans="1:15" ht="15" customHeight="1">
      <c r="A64" s="1" t="s">
        <v>25</v>
      </c>
      <c r="B64" s="2" t="s">
        <v>26</v>
      </c>
      <c r="C64">
        <f>1/E64</f>
        <v>0.01</v>
      </c>
      <c r="D64">
        <f>LOG(C64)</f>
        <v>-2</v>
      </c>
      <c r="E64">
        <v>100</v>
      </c>
      <c r="F64">
        <f>C50-0.041</f>
        <v>1.5390000000000001</v>
      </c>
      <c r="G64">
        <f t="shared" ref="G64:N64" si="0">D50-0.041</f>
        <v>1.431</v>
      </c>
      <c r="H64">
        <f t="shared" si="0"/>
        <v>1.421</v>
      </c>
      <c r="I64">
        <f t="shared" si="0"/>
        <v>1.476</v>
      </c>
      <c r="J64">
        <f t="shared" si="0"/>
        <v>1.5190000000000001</v>
      </c>
      <c r="K64">
        <f t="shared" si="0"/>
        <v>1.49</v>
      </c>
      <c r="L64">
        <f t="shared" si="0"/>
        <v>1.4470000000000001</v>
      </c>
      <c r="M64">
        <f t="shared" si="0"/>
        <v>1.5</v>
      </c>
      <c r="N64">
        <f t="shared" si="0"/>
        <v>1.46</v>
      </c>
      <c r="O64">
        <f>L50-0.041</f>
        <v>1.474</v>
      </c>
    </row>
    <row r="65" spans="1:15" ht="15" customHeight="1">
      <c r="A65" s="1" t="s">
        <v>27</v>
      </c>
      <c r="B65" s="2" t="s">
        <v>28</v>
      </c>
      <c r="C65">
        <f t="shared" ref="C65:C71" si="1">1/E65</f>
        <v>2.5000000000000001E-3</v>
      </c>
      <c r="D65">
        <f t="shared" ref="D65:D71" si="2">LOG(C65)</f>
        <v>-2.6020599913279625</v>
      </c>
      <c r="E65">
        <v>400</v>
      </c>
      <c r="F65">
        <f t="shared" ref="F65:F70" si="3">C51-0.041</f>
        <v>1.5330000000000001</v>
      </c>
      <c r="G65">
        <f t="shared" ref="G65:G71" si="4">D51-0.041</f>
        <v>1.397</v>
      </c>
      <c r="H65" s="5">
        <f t="shared" ref="H65:H71" si="5">E51-0.041</f>
        <v>1.385</v>
      </c>
      <c r="I65">
        <f t="shared" ref="I65:I71" si="6">F51-0.041</f>
        <v>1.4480000000000002</v>
      </c>
      <c r="J65">
        <f t="shared" ref="J65:J71" si="7">G51-0.041</f>
        <v>1.5130000000000001</v>
      </c>
      <c r="K65">
        <f t="shared" ref="K65:K71" si="8">H51-0.041</f>
        <v>1.476</v>
      </c>
      <c r="L65">
        <f t="shared" ref="L65:L71" si="9">I51-0.041</f>
        <v>1.5630000000000002</v>
      </c>
      <c r="M65">
        <f t="shared" ref="M65:M71" si="10">J51-0.041</f>
        <v>1.5690000000000002</v>
      </c>
      <c r="N65">
        <f t="shared" ref="N65:O71" si="11">K51-0.041</f>
        <v>1.5050000000000001</v>
      </c>
      <c r="O65">
        <f t="shared" si="11"/>
        <v>1.5580000000000001</v>
      </c>
    </row>
    <row r="66" spans="1:15" ht="15" customHeight="1">
      <c r="A66" s="1" t="s">
        <v>29</v>
      </c>
      <c r="B66" s="2" t="s">
        <v>30</v>
      </c>
      <c r="C66">
        <f t="shared" si="1"/>
        <v>6.2500000000000001E-4</v>
      </c>
      <c r="D66">
        <f t="shared" si="2"/>
        <v>-3.2041199826559246</v>
      </c>
      <c r="E66">
        <v>1600</v>
      </c>
      <c r="F66" s="5">
        <f t="shared" si="3"/>
        <v>1.393</v>
      </c>
      <c r="G66">
        <f t="shared" si="4"/>
        <v>1.2890000000000001</v>
      </c>
      <c r="H66" s="5">
        <f t="shared" si="5"/>
        <v>1.1240000000000001</v>
      </c>
      <c r="I66">
        <f t="shared" si="6"/>
        <v>1.415</v>
      </c>
      <c r="J66" s="5">
        <f t="shared" si="7"/>
        <v>1.3580000000000001</v>
      </c>
      <c r="K66">
        <f t="shared" si="8"/>
        <v>1.5290000000000001</v>
      </c>
      <c r="L66">
        <f t="shared" si="9"/>
        <v>1.5450000000000002</v>
      </c>
      <c r="M66" s="6">
        <f t="shared" si="10"/>
        <v>1.528</v>
      </c>
      <c r="N66">
        <f t="shared" si="11"/>
        <v>1.472</v>
      </c>
      <c r="O66">
        <f t="shared" ref="O66:O70" si="12">L52-0.041</f>
        <v>1.603</v>
      </c>
    </row>
    <row r="67" spans="1:15" ht="15" customHeight="1">
      <c r="A67" s="1" t="s">
        <v>31</v>
      </c>
      <c r="B67" s="2" t="s">
        <v>32</v>
      </c>
      <c r="C67">
        <f t="shared" si="1"/>
        <v>1.5625E-4</v>
      </c>
      <c r="D67">
        <f t="shared" si="2"/>
        <v>-3.8061799739838871</v>
      </c>
      <c r="E67">
        <v>6400</v>
      </c>
      <c r="F67" s="5">
        <f t="shared" si="3"/>
        <v>1.0290000000000001</v>
      </c>
      <c r="G67" s="5">
        <f t="shared" si="4"/>
        <v>1.0790000000000002</v>
      </c>
      <c r="H67" s="5">
        <f t="shared" si="5"/>
        <v>0.77199999999999991</v>
      </c>
      <c r="I67" s="5">
        <f t="shared" si="6"/>
        <v>1.242</v>
      </c>
      <c r="J67" s="5">
        <f t="shared" si="7"/>
        <v>0.86099999999999999</v>
      </c>
      <c r="K67">
        <f t="shared" si="8"/>
        <v>1.4610000000000001</v>
      </c>
      <c r="L67">
        <f t="shared" si="9"/>
        <v>1.4000000000000001</v>
      </c>
      <c r="M67" s="6">
        <f t="shared" si="10"/>
        <v>1.2590000000000001</v>
      </c>
      <c r="N67">
        <f t="shared" si="11"/>
        <v>1.4460000000000002</v>
      </c>
      <c r="O67" s="6">
        <f t="shared" si="12"/>
        <v>1.379</v>
      </c>
    </row>
    <row r="68" spans="1:15" ht="15" customHeight="1">
      <c r="A68" s="1" t="s">
        <v>33</v>
      </c>
      <c r="B68" s="2" t="s">
        <v>34</v>
      </c>
      <c r="C68">
        <f t="shared" si="1"/>
        <v>3.9062500000000001E-5</v>
      </c>
      <c r="D68">
        <f t="shared" si="2"/>
        <v>-4.4082399653118491</v>
      </c>
      <c r="E68">
        <v>25600</v>
      </c>
      <c r="F68" s="5">
        <f t="shared" si="3"/>
        <v>0.70299999999999996</v>
      </c>
      <c r="G68" s="5">
        <f t="shared" si="4"/>
        <v>0.51700000000000002</v>
      </c>
      <c r="H68" s="5">
        <f t="shared" si="5"/>
        <v>0.32100000000000001</v>
      </c>
      <c r="I68" s="5">
        <f t="shared" si="6"/>
        <v>0.84699999999999998</v>
      </c>
      <c r="J68" s="5">
        <f t="shared" si="7"/>
        <v>0.35100000000000003</v>
      </c>
      <c r="K68" s="6">
        <f t="shared" si="8"/>
        <v>1.2490000000000001</v>
      </c>
      <c r="L68" s="6">
        <f t="shared" si="9"/>
        <v>1.258</v>
      </c>
      <c r="M68" s="6">
        <f t="shared" si="10"/>
        <v>0.95799999999999996</v>
      </c>
      <c r="N68" s="6">
        <f t="shared" si="11"/>
        <v>1.1560000000000001</v>
      </c>
      <c r="O68">
        <f t="shared" si="12"/>
        <v>1.0000000000000009E-3</v>
      </c>
    </row>
    <row r="69" spans="1:15" ht="15" customHeight="1">
      <c r="A69" s="1" t="s">
        <v>35</v>
      </c>
      <c r="B69" s="2" t="s">
        <v>36</v>
      </c>
      <c r="C69">
        <f t="shared" si="1"/>
        <v>9.7656250000000002E-6</v>
      </c>
      <c r="D69">
        <f t="shared" si="2"/>
        <v>-5.0102999566398116</v>
      </c>
      <c r="E69">
        <f>E68*4</f>
        <v>102400</v>
      </c>
      <c r="F69" s="5">
        <f t="shared" si="3"/>
        <v>0.16</v>
      </c>
      <c r="G69" s="5">
        <f t="shared" si="4"/>
        <v>0.121</v>
      </c>
      <c r="H69" s="5">
        <f t="shared" si="5"/>
        <v>5.9000000000000004E-2</v>
      </c>
      <c r="I69" s="5">
        <f t="shared" si="6"/>
        <v>0.34100000000000003</v>
      </c>
      <c r="J69">
        <f t="shared" si="7"/>
        <v>6.7000000000000004E-2</v>
      </c>
      <c r="K69" s="6">
        <f t="shared" si="8"/>
        <v>0.76300000000000001</v>
      </c>
      <c r="L69" s="6">
        <f t="shared" si="9"/>
        <v>0.745</v>
      </c>
      <c r="M69" s="6">
        <f t="shared" si="10"/>
        <v>0.4</v>
      </c>
      <c r="N69" s="6">
        <f t="shared" si="11"/>
        <v>0.79099999999999993</v>
      </c>
      <c r="O69" s="6">
        <f t="shared" si="12"/>
        <v>0.66899999999999993</v>
      </c>
    </row>
    <row r="70" spans="1:15" ht="15" customHeight="1">
      <c r="A70" s="1" t="s">
        <v>37</v>
      </c>
      <c r="B70" s="2" t="s">
        <v>38</v>
      </c>
      <c r="C70">
        <f t="shared" si="1"/>
        <v>2.4414062500000001E-6</v>
      </c>
      <c r="D70">
        <f t="shared" si="2"/>
        <v>-5.6123599479677742</v>
      </c>
      <c r="E70">
        <f t="shared" ref="E70:E71" si="13">E69*4</f>
        <v>409600</v>
      </c>
      <c r="F70">
        <f t="shared" si="3"/>
        <v>0.04</v>
      </c>
      <c r="G70">
        <f t="shared" si="4"/>
        <v>4.4000000000000004E-2</v>
      </c>
      <c r="H70">
        <f t="shared" si="5"/>
        <v>5.9999999999999984E-3</v>
      </c>
      <c r="I70">
        <f t="shared" si="6"/>
        <v>4.9999999999999996E-2</v>
      </c>
      <c r="J70">
        <f t="shared" si="7"/>
        <v>0.10499999999999998</v>
      </c>
      <c r="K70" s="6">
        <f t="shared" si="8"/>
        <v>0.28200000000000003</v>
      </c>
      <c r="L70" s="6">
        <f t="shared" si="9"/>
        <v>0.27200000000000002</v>
      </c>
      <c r="M70" s="6">
        <f t="shared" si="10"/>
        <v>9.1999999999999998E-2</v>
      </c>
      <c r="N70" s="6">
        <f t="shared" si="11"/>
        <v>0.26400000000000001</v>
      </c>
      <c r="O70" s="6">
        <f t="shared" si="12"/>
        <v>0.30299999999999999</v>
      </c>
    </row>
    <row r="71" spans="1:15" ht="15" customHeight="1">
      <c r="A71" s="1" t="s">
        <v>39</v>
      </c>
      <c r="B71" s="2" t="s">
        <v>40</v>
      </c>
      <c r="C71">
        <f t="shared" si="1"/>
        <v>6.1035156250000001E-7</v>
      </c>
      <c r="D71">
        <f t="shared" si="2"/>
        <v>-6.2144199392957367</v>
      </c>
      <c r="E71">
        <f t="shared" si="13"/>
        <v>1638400</v>
      </c>
      <c r="F71">
        <f>C57-0.041</f>
        <v>1.0999999999999996E-2</v>
      </c>
      <c r="G71">
        <f t="shared" si="4"/>
        <v>-5.0000000000000044E-3</v>
      </c>
      <c r="H71">
        <f t="shared" si="5"/>
        <v>-4.0000000000000036E-3</v>
      </c>
      <c r="I71">
        <f t="shared" si="6"/>
        <v>9.0000000000000011E-3</v>
      </c>
      <c r="J71">
        <f t="shared" si="7"/>
        <v>-3.0000000000000027E-3</v>
      </c>
      <c r="K71">
        <f t="shared" si="8"/>
        <v>8.3999999999999991E-2</v>
      </c>
      <c r="L71">
        <f t="shared" si="9"/>
        <v>8.199999999999999E-2</v>
      </c>
      <c r="M71">
        <f t="shared" si="10"/>
        <v>2.5000000000000001E-2</v>
      </c>
      <c r="N71">
        <f t="shared" si="11"/>
        <v>9.0999999999999998E-2</v>
      </c>
      <c r="O71">
        <f>L57-0.041</f>
        <v>9.9000000000000005E-2</v>
      </c>
    </row>
    <row r="72" spans="1:15" ht="15" customHeight="1">
      <c r="A72" s="1" t="s">
        <v>41</v>
      </c>
      <c r="B72" s="2" t="s">
        <v>77</v>
      </c>
    </row>
    <row r="74" spans="1:15" ht="15" customHeight="1">
      <c r="A74" s="8" t="s">
        <v>43</v>
      </c>
      <c r="B74" s="8"/>
    </row>
    <row r="75" spans="1:15" ht="15" customHeight="1">
      <c r="A75" s="1" t="s">
        <v>44</v>
      </c>
      <c r="B75" s="2" t="s">
        <v>45</v>
      </c>
    </row>
    <row r="76" spans="1:15" ht="15" customHeight="1">
      <c r="A76" s="1" t="s">
        <v>46</v>
      </c>
      <c r="B76" s="2" t="s">
        <v>47</v>
      </c>
    </row>
    <row r="78" spans="1:15" ht="15" customHeight="1">
      <c r="A78" s="8" t="s">
        <v>48</v>
      </c>
      <c r="B78" s="8"/>
    </row>
    <row r="79" spans="1:15" ht="15" customHeight="1">
      <c r="A79" s="1" t="s">
        <v>49</v>
      </c>
      <c r="B79" s="2" t="s">
        <v>50</v>
      </c>
    </row>
    <row r="80" spans="1:15" ht="15" customHeight="1">
      <c r="A80" s="1" t="s">
        <v>51</v>
      </c>
      <c r="B80" s="2" t="s">
        <v>52</v>
      </c>
    </row>
    <row r="82" spans="1:2" ht="15" customHeight="1">
      <c r="A82" s="8" t="s">
        <v>53</v>
      </c>
      <c r="B82" s="8"/>
    </row>
    <row r="83" spans="1:2" ht="15" customHeight="1">
      <c r="A83" s="1" t="s">
        <v>54</v>
      </c>
      <c r="B83" s="2" t="s">
        <v>40</v>
      </c>
    </row>
    <row r="84" spans="1:2" ht="15" customHeight="1">
      <c r="A84" s="1" t="s">
        <v>55</v>
      </c>
      <c r="B84" s="2" t="s">
        <v>56</v>
      </c>
    </row>
    <row r="86" spans="1:2" ht="15" customHeight="1">
      <c r="A86" s="8" t="s">
        <v>57</v>
      </c>
      <c r="B86" s="8"/>
    </row>
    <row r="87" spans="1:2" ht="15" customHeight="1">
      <c r="A87" s="1" t="s">
        <v>58</v>
      </c>
      <c r="B87" s="2" t="s">
        <v>59</v>
      </c>
    </row>
    <row r="89" spans="1:2" ht="15" customHeight="1">
      <c r="A89" s="8" t="s">
        <v>60</v>
      </c>
      <c r="B89" s="8"/>
    </row>
    <row r="90" spans="1:2" ht="15" customHeight="1">
      <c r="A90" s="1" t="s">
        <v>61</v>
      </c>
      <c r="B90" s="2" t="s">
        <v>40</v>
      </c>
    </row>
    <row r="92" spans="1:2" ht="15" customHeight="1">
      <c r="A92" s="8" t="s">
        <v>62</v>
      </c>
      <c r="B92" s="8"/>
    </row>
    <row r="93" spans="1:2" ht="15" customHeight="1">
      <c r="A93" s="1" t="s">
        <v>63</v>
      </c>
      <c r="B93" s="2" t="s">
        <v>64</v>
      </c>
    </row>
    <row r="96" spans="1:2" ht="15" customHeight="1">
      <c r="A96" s="8" t="s">
        <v>78</v>
      </c>
      <c r="B96" s="8"/>
    </row>
    <row r="97" spans="1:37" ht="15" customHeight="1">
      <c r="A97" s="1" t="s">
        <v>22</v>
      </c>
      <c r="B97" s="2" t="s">
        <v>79</v>
      </c>
    </row>
    <row r="98" spans="1:37" ht="15" customHeight="1">
      <c r="A98" s="1" t="s">
        <v>24</v>
      </c>
      <c r="B98" s="2" t="s">
        <v>17</v>
      </c>
    </row>
    <row r="99" spans="1:37" ht="15" customHeight="1">
      <c r="A99" s="1" t="s">
        <v>25</v>
      </c>
      <c r="B99" s="2" t="s">
        <v>26</v>
      </c>
    </row>
    <row r="100" spans="1:37" ht="15" customHeight="1">
      <c r="A100" s="1" t="s">
        <v>27</v>
      </c>
      <c r="B100" s="2" t="s">
        <v>28</v>
      </c>
    </row>
    <row r="101" spans="1:37" ht="15" customHeight="1">
      <c r="A101" s="1" t="s">
        <v>29</v>
      </c>
      <c r="B101" s="2" t="s">
        <v>30</v>
      </c>
    </row>
    <row r="102" spans="1:37" ht="15" customHeight="1">
      <c r="A102" s="1" t="s">
        <v>31</v>
      </c>
      <c r="B102" s="2" t="s">
        <v>32</v>
      </c>
      <c r="AB102" s="4" t="s">
        <v>116</v>
      </c>
      <c r="AE102" t="s">
        <v>129</v>
      </c>
      <c r="AF102" t="s">
        <v>130</v>
      </c>
      <c r="AG102" t="s">
        <v>131</v>
      </c>
      <c r="AH102" t="s">
        <v>134</v>
      </c>
      <c r="AI102" t="s">
        <v>147</v>
      </c>
      <c r="AJ102" t="s">
        <v>135</v>
      </c>
      <c r="AK102" t="s">
        <v>136</v>
      </c>
    </row>
    <row r="103" spans="1:37" ht="15" customHeight="1">
      <c r="A103" s="1" t="s">
        <v>33</v>
      </c>
      <c r="B103" s="2" t="s">
        <v>34</v>
      </c>
      <c r="AC103" t="s">
        <v>122</v>
      </c>
      <c r="AD103">
        <f>0.1-4.7883/0.8031</f>
        <v>-5.8622711991034739</v>
      </c>
      <c r="AE103">
        <f>10^AD103</f>
        <v>1.373184209964555E-6</v>
      </c>
      <c r="AF103">
        <f>1/AE103</f>
        <v>728234.41512323555</v>
      </c>
      <c r="AG103">
        <f>LOG(AF103)</f>
        <v>5.8622711991034748</v>
      </c>
    </row>
    <row r="104" spans="1:37" ht="15" customHeight="1">
      <c r="A104" s="1" t="s">
        <v>35</v>
      </c>
      <c r="B104" s="2" t="s">
        <v>36</v>
      </c>
      <c r="AC104" t="s">
        <v>123</v>
      </c>
      <c r="AD104">
        <f>0.1-4.861/0.8189</f>
        <v>-5.8360117230431072</v>
      </c>
      <c r="AE104">
        <f t="shared" ref="AE104:AE107" si="14">10^AD104</f>
        <v>1.4587748825895661E-6</v>
      </c>
      <c r="AF104">
        <f t="shared" ref="AF104:AF107" si="15">1/AE104</f>
        <v>685506.73029469431</v>
      </c>
      <c r="AG104">
        <f t="shared" ref="AG104:AG107" si="16">LOG(AF104)</f>
        <v>5.8360117230431081</v>
      </c>
    </row>
    <row r="105" spans="1:37" ht="15" customHeight="1">
      <c r="A105" s="1" t="s">
        <v>37</v>
      </c>
      <c r="B105" s="2" t="s">
        <v>38</v>
      </c>
      <c r="AC105" t="s">
        <v>124</v>
      </c>
      <c r="AD105">
        <f>0.1-3.5792/0.6197</f>
        <v>-5.6756979183475877</v>
      </c>
      <c r="AE105">
        <f t="shared" si="14"/>
        <v>2.1100953559069268E-6</v>
      </c>
      <c r="AF105">
        <f t="shared" si="15"/>
        <v>473912.23207076173</v>
      </c>
      <c r="AG105">
        <f t="shared" si="16"/>
        <v>5.6756979183475877</v>
      </c>
    </row>
    <row r="106" spans="1:37" ht="15" customHeight="1">
      <c r="A106" s="1" t="s">
        <v>39</v>
      </c>
      <c r="B106" s="2" t="s">
        <v>40</v>
      </c>
      <c r="AC106" t="s">
        <v>125</v>
      </c>
      <c r="AD106">
        <f>0.1-4.4486/0.7408</f>
        <v>-5.9051295896328293</v>
      </c>
      <c r="AE106">
        <f t="shared" si="14"/>
        <v>1.2441433150153632E-6</v>
      </c>
      <c r="AF106">
        <f t="shared" si="15"/>
        <v>803765.92305015237</v>
      </c>
      <c r="AG106">
        <f t="shared" si="16"/>
        <v>5.9051295896328293</v>
      </c>
    </row>
    <row r="107" spans="1:37" ht="15" customHeight="1">
      <c r="A107" s="1" t="s">
        <v>41</v>
      </c>
      <c r="B107" s="2" t="s">
        <v>80</v>
      </c>
      <c r="AC107" t="s">
        <v>126</v>
      </c>
      <c r="AD107">
        <f>0.1-3.6447/0.5949</f>
        <v>-6.0265758951084214</v>
      </c>
      <c r="AE107">
        <f t="shared" si="14"/>
        <v>9.4064143393017378E-7</v>
      </c>
      <c r="AF107">
        <f t="shared" si="15"/>
        <v>1063104.3497858851</v>
      </c>
      <c r="AG107">
        <f t="shared" si="16"/>
        <v>6.0265758951084214</v>
      </c>
      <c r="AH107" s="4">
        <f>AVERAGE(AG103:AG107)</f>
        <v>5.8611372650470841</v>
      </c>
      <c r="AI107">
        <f>2.776*(STDEV(AG103:AG107)/SQRT(5))</f>
        <v>0.1574332169028117</v>
      </c>
      <c r="AJ107" s="4">
        <f>AH107-AI107</f>
        <v>5.7037040481442727</v>
      </c>
      <c r="AK107" s="4">
        <f>AH107+AI107</f>
        <v>6.0185704819498955</v>
      </c>
    </row>
    <row r="108" spans="1:37">
      <c r="AH108">
        <f>10^AH107</f>
        <v>726335.48998773866</v>
      </c>
      <c r="AJ108">
        <f>10^AJ107</f>
        <v>505480.08301710011</v>
      </c>
      <c r="AK108">
        <f>10^AK107</f>
        <v>1043687.4997464168</v>
      </c>
    </row>
    <row r="109" spans="1:37" ht="15" customHeight="1">
      <c r="A109" s="8" t="s">
        <v>43</v>
      </c>
      <c r="B109" s="8"/>
    </row>
    <row r="110" spans="1:37" ht="15" customHeight="1">
      <c r="A110" s="1" t="s">
        <v>44</v>
      </c>
      <c r="B110" s="2" t="s">
        <v>45</v>
      </c>
    </row>
    <row r="111" spans="1:37" ht="15" customHeight="1">
      <c r="A111" s="1" t="s">
        <v>46</v>
      </c>
      <c r="B111" s="2" t="s">
        <v>47</v>
      </c>
    </row>
    <row r="113" spans="1:2" ht="15" customHeight="1">
      <c r="A113" s="8" t="s">
        <v>48</v>
      </c>
      <c r="B113" s="8"/>
    </row>
    <row r="114" spans="1:2" ht="15" customHeight="1">
      <c r="A114" s="1" t="s">
        <v>49</v>
      </c>
      <c r="B114" s="2" t="s">
        <v>50</v>
      </c>
    </row>
    <row r="115" spans="1:2" ht="15" customHeight="1">
      <c r="A115" s="1" t="s">
        <v>51</v>
      </c>
      <c r="B115" s="2" t="s">
        <v>52</v>
      </c>
    </row>
    <row r="117" spans="1:2" ht="15" customHeight="1">
      <c r="A117" s="8" t="s">
        <v>53</v>
      </c>
      <c r="B117" s="8"/>
    </row>
    <row r="118" spans="1:2" ht="15" customHeight="1">
      <c r="A118" s="1" t="s">
        <v>54</v>
      </c>
      <c r="B118" s="2" t="s">
        <v>40</v>
      </c>
    </row>
    <row r="119" spans="1:2" ht="15" customHeight="1">
      <c r="A119" s="1" t="s">
        <v>55</v>
      </c>
      <c r="B119" s="2" t="s">
        <v>56</v>
      </c>
    </row>
    <row r="121" spans="1:2" ht="15" customHeight="1">
      <c r="A121" s="8" t="s">
        <v>57</v>
      </c>
      <c r="B121" s="8"/>
    </row>
    <row r="122" spans="1:2" ht="15" customHeight="1">
      <c r="A122" s="1" t="s">
        <v>58</v>
      </c>
      <c r="B122" s="2" t="s">
        <v>59</v>
      </c>
    </row>
    <row r="124" spans="1:2" ht="15" customHeight="1">
      <c r="A124" s="8" t="s">
        <v>60</v>
      </c>
      <c r="B124" s="8"/>
    </row>
    <row r="125" spans="1:2" ht="15" customHeight="1">
      <c r="A125" s="1" t="s">
        <v>61</v>
      </c>
      <c r="B125" s="2" t="s">
        <v>40</v>
      </c>
    </row>
    <row r="127" spans="1:2" ht="15" customHeight="1">
      <c r="A127" s="8" t="s">
        <v>62</v>
      </c>
      <c r="B127" s="8"/>
    </row>
    <row r="128" spans="1:2" ht="15" customHeight="1">
      <c r="A128" s="1" t="s">
        <v>63</v>
      </c>
      <c r="B128" s="2" t="s">
        <v>64</v>
      </c>
    </row>
    <row r="131" spans="1:13" ht="15" customHeight="1">
      <c r="A131" s="8" t="s">
        <v>81</v>
      </c>
      <c r="B131" s="8"/>
    </row>
    <row r="132" spans="1:13" ht="15" customHeight="1">
      <c r="A132" s="1" t="s">
        <v>22</v>
      </c>
      <c r="B132" s="2" t="s">
        <v>82</v>
      </c>
    </row>
    <row r="133" spans="1:13" ht="15" customHeight="1">
      <c r="A133" s="1" t="s">
        <v>24</v>
      </c>
      <c r="B133" s="2" t="s">
        <v>17</v>
      </c>
      <c r="J133" t="s">
        <v>134</v>
      </c>
      <c r="K133" t="s">
        <v>147</v>
      </c>
      <c r="L133" t="s">
        <v>135</v>
      </c>
      <c r="M133" t="s">
        <v>136</v>
      </c>
    </row>
    <row r="134" spans="1:13" ht="15" customHeight="1">
      <c r="A134" s="1" t="s">
        <v>25</v>
      </c>
      <c r="B134" s="2" t="s">
        <v>26</v>
      </c>
      <c r="D134" s="4" t="s">
        <v>115</v>
      </c>
      <c r="G134" t="s">
        <v>129</v>
      </c>
      <c r="H134" t="s">
        <v>130</v>
      </c>
      <c r="I134" t="s">
        <v>131</v>
      </c>
    </row>
    <row r="135" spans="1:13" ht="15" customHeight="1">
      <c r="A135" s="1" t="s">
        <v>27</v>
      </c>
      <c r="B135" s="2" t="s">
        <v>28</v>
      </c>
      <c r="E135" t="s">
        <v>117</v>
      </c>
      <c r="F135">
        <f>0.1-3.5671/0.6685</f>
        <v>-5.2359760658189982</v>
      </c>
      <c r="G135">
        <f>10^F135</f>
        <v>5.8079642461395489E-6</v>
      </c>
      <c r="H135">
        <f>1/G135</f>
        <v>172177.36845826526</v>
      </c>
      <c r="I135">
        <f>LOG(H135)</f>
        <v>5.2359760658189982</v>
      </c>
    </row>
    <row r="136" spans="1:13" ht="15" customHeight="1">
      <c r="A136" s="1" t="s">
        <v>29</v>
      </c>
      <c r="B136" s="2" t="s">
        <v>30</v>
      </c>
      <c r="E136" t="s">
        <v>118</v>
      </c>
      <c r="F136">
        <f>0.1-4.0795/0.7956</f>
        <v>-5.0275766716943195</v>
      </c>
      <c r="G136">
        <f t="shared" ref="G136:G139" si="17">10^F136</f>
        <v>9.3847634052350521E-6</v>
      </c>
      <c r="H136">
        <f t="shared" ref="H136:H139" si="18">1/G136</f>
        <v>106555.69637932218</v>
      </c>
      <c r="I136">
        <f t="shared" ref="I136:I139" si="19">LOG(H136)</f>
        <v>5.0275766716943204</v>
      </c>
    </row>
    <row r="137" spans="1:13" ht="15" customHeight="1">
      <c r="A137" s="1" t="s">
        <v>31</v>
      </c>
      <c r="B137" s="2" t="s">
        <v>32</v>
      </c>
      <c r="E137" t="s">
        <v>119</v>
      </c>
      <c r="F137">
        <f>0.1-2.9164/0.5739</f>
        <v>-4.9817215542777493</v>
      </c>
      <c r="G137">
        <f t="shared" si="17"/>
        <v>1.0429859202464072E-5</v>
      </c>
      <c r="H137">
        <f t="shared" si="18"/>
        <v>95878.571377430315</v>
      </c>
      <c r="I137">
        <f t="shared" si="19"/>
        <v>4.9817215542777493</v>
      </c>
    </row>
    <row r="138" spans="1:13" ht="15" customHeight="1">
      <c r="A138" s="1" t="s">
        <v>33</v>
      </c>
      <c r="B138" s="2" t="s">
        <v>34</v>
      </c>
      <c r="E138" t="s">
        <v>120</v>
      </c>
      <c r="F138">
        <f>0.1-4.1085/0.7483</f>
        <v>-5.3904450086863571</v>
      </c>
      <c r="G138">
        <f t="shared" si="17"/>
        <v>4.0696306109646238E-6</v>
      </c>
      <c r="H138">
        <f t="shared" si="18"/>
        <v>245722.54722719666</v>
      </c>
      <c r="I138">
        <f t="shared" si="19"/>
        <v>5.390445008686358</v>
      </c>
    </row>
    <row r="139" spans="1:13" ht="15" customHeight="1">
      <c r="A139" s="1" t="s">
        <v>35</v>
      </c>
      <c r="B139" s="2" t="s">
        <v>36</v>
      </c>
      <c r="E139" t="s">
        <v>121</v>
      </c>
      <c r="F139">
        <f>0.1-4.0398/0.8363</f>
        <v>-4.7305631950257085</v>
      </c>
      <c r="G139">
        <f t="shared" si="17"/>
        <v>1.8596739388003893E-5</v>
      </c>
      <c r="H139">
        <f t="shared" si="18"/>
        <v>53772.867336360323</v>
      </c>
      <c r="I139">
        <f t="shared" si="19"/>
        <v>4.7305631950257085</v>
      </c>
      <c r="J139" s="4">
        <f>AVERAGE(I135:I139)</f>
        <v>5.0732564991006273</v>
      </c>
      <c r="K139">
        <f>2.776*(STDEV(I135:I139)/SQRT(5))</f>
        <v>0.31344851015876529</v>
      </c>
      <c r="L139" s="4">
        <f>J139-K139</f>
        <v>4.7598079889418621</v>
      </c>
      <c r="M139" s="4">
        <f>J139+K139</f>
        <v>5.3867050092593924</v>
      </c>
    </row>
    <row r="140" spans="1:13" ht="15" customHeight="1">
      <c r="A140" s="1" t="s">
        <v>37</v>
      </c>
      <c r="B140" s="2" t="s">
        <v>38</v>
      </c>
      <c r="J140">
        <f>10^J139</f>
        <v>118374.04794636168</v>
      </c>
      <c r="L140">
        <f>10^L139</f>
        <v>57518.55790289984</v>
      </c>
      <c r="M140">
        <f>10^M139</f>
        <v>243615.55188609942</v>
      </c>
    </row>
    <row r="141" spans="1:13" ht="15" customHeight="1">
      <c r="A141" s="1" t="s">
        <v>39</v>
      </c>
      <c r="B141" s="2" t="s">
        <v>40</v>
      </c>
    </row>
    <row r="142" spans="1:13" ht="15" customHeight="1">
      <c r="A142" s="1" t="s">
        <v>41</v>
      </c>
      <c r="B142" s="2" t="s">
        <v>83</v>
      </c>
    </row>
    <row r="144" spans="1:13" ht="15" customHeight="1">
      <c r="A144" s="8" t="s">
        <v>43</v>
      </c>
      <c r="B144" s="8"/>
    </row>
    <row r="145" spans="1:2" ht="15" customHeight="1">
      <c r="A145" s="1" t="s">
        <v>44</v>
      </c>
      <c r="B145" s="2" t="s">
        <v>45</v>
      </c>
    </row>
    <row r="146" spans="1:2" ht="15" customHeight="1">
      <c r="A146" s="1" t="s">
        <v>46</v>
      </c>
      <c r="B146" s="2" t="s">
        <v>47</v>
      </c>
    </row>
    <row r="148" spans="1:2" ht="15" customHeight="1">
      <c r="A148" s="8" t="s">
        <v>48</v>
      </c>
      <c r="B148" s="8"/>
    </row>
    <row r="149" spans="1:2" ht="15" customHeight="1">
      <c r="A149" s="1" t="s">
        <v>49</v>
      </c>
      <c r="B149" s="2" t="s">
        <v>50</v>
      </c>
    </row>
    <row r="150" spans="1:2" ht="15" customHeight="1">
      <c r="A150" s="1" t="s">
        <v>51</v>
      </c>
      <c r="B150" s="2" t="s">
        <v>52</v>
      </c>
    </row>
    <row r="152" spans="1:2" ht="15" customHeight="1">
      <c r="A152" s="8" t="s">
        <v>53</v>
      </c>
      <c r="B152" s="8"/>
    </row>
    <row r="153" spans="1:2" ht="15" customHeight="1">
      <c r="A153" s="1" t="s">
        <v>54</v>
      </c>
      <c r="B153" s="2" t="s">
        <v>40</v>
      </c>
    </row>
    <row r="154" spans="1:2" ht="15" customHeight="1">
      <c r="A154" s="1" t="s">
        <v>55</v>
      </c>
      <c r="B154" s="2" t="s">
        <v>56</v>
      </c>
    </row>
    <row r="156" spans="1:2" ht="15" customHeight="1">
      <c r="A156" s="8" t="s">
        <v>57</v>
      </c>
      <c r="B156" s="8"/>
    </row>
    <row r="157" spans="1:2" ht="15" customHeight="1">
      <c r="A157" s="1" t="s">
        <v>58</v>
      </c>
      <c r="B157" s="2" t="s">
        <v>59</v>
      </c>
    </row>
    <row r="159" spans="1:2" ht="15" customHeight="1">
      <c r="A159" s="8" t="s">
        <v>60</v>
      </c>
      <c r="B159" s="8"/>
    </row>
    <row r="160" spans="1:2" ht="15" customHeight="1">
      <c r="A160" s="1" t="s">
        <v>61</v>
      </c>
      <c r="B160" s="2" t="s">
        <v>40</v>
      </c>
    </row>
    <row r="162" spans="1:2" ht="15" customHeight="1">
      <c r="A162" s="8" t="s">
        <v>62</v>
      </c>
      <c r="B162" s="8"/>
    </row>
    <row r="163" spans="1:2" ht="15" customHeight="1">
      <c r="A163" s="1" t="s">
        <v>63</v>
      </c>
      <c r="B163" s="2" t="s">
        <v>64</v>
      </c>
    </row>
    <row r="166" spans="1:2" ht="15" customHeight="1">
      <c r="A166" s="8" t="s">
        <v>84</v>
      </c>
      <c r="B166" s="8"/>
    </row>
    <row r="167" spans="1:2" ht="15" customHeight="1">
      <c r="A167" s="1" t="s">
        <v>22</v>
      </c>
      <c r="B167" s="2" t="s">
        <v>85</v>
      </c>
    </row>
    <row r="168" spans="1:2" ht="15" customHeight="1">
      <c r="A168" s="1" t="s">
        <v>24</v>
      </c>
      <c r="B168" s="2" t="s">
        <v>17</v>
      </c>
    </row>
    <row r="169" spans="1:2" ht="15" customHeight="1">
      <c r="A169" s="1" t="s">
        <v>25</v>
      </c>
      <c r="B169" s="2" t="s">
        <v>26</v>
      </c>
    </row>
    <row r="170" spans="1:2" ht="15" customHeight="1">
      <c r="A170" s="1" t="s">
        <v>27</v>
      </c>
      <c r="B170" s="2" t="s">
        <v>28</v>
      </c>
    </row>
    <row r="171" spans="1:2" ht="15" customHeight="1">
      <c r="A171" s="1" t="s">
        <v>29</v>
      </c>
      <c r="B171" s="2" t="s">
        <v>30</v>
      </c>
    </row>
    <row r="172" spans="1:2" ht="15" customHeight="1">
      <c r="A172" s="1" t="s">
        <v>31</v>
      </c>
      <c r="B172" s="2" t="s">
        <v>32</v>
      </c>
    </row>
    <row r="173" spans="1:2" ht="15" customHeight="1">
      <c r="A173" s="1" t="s">
        <v>33</v>
      </c>
      <c r="B173" s="2" t="s">
        <v>34</v>
      </c>
    </row>
    <row r="174" spans="1:2" ht="15" customHeight="1">
      <c r="A174" s="1" t="s">
        <v>35</v>
      </c>
      <c r="B174" s="2" t="s">
        <v>36</v>
      </c>
    </row>
    <row r="175" spans="1:2" ht="15" customHeight="1">
      <c r="A175" s="1" t="s">
        <v>37</v>
      </c>
      <c r="B175" s="2" t="s">
        <v>38</v>
      </c>
    </row>
    <row r="176" spans="1:2" ht="15" customHeight="1">
      <c r="A176" s="1" t="s">
        <v>39</v>
      </c>
      <c r="B176" s="2" t="s">
        <v>40</v>
      </c>
    </row>
    <row r="177" spans="1:2" ht="15" customHeight="1">
      <c r="A177" s="1" t="s">
        <v>41</v>
      </c>
      <c r="B177" s="2" t="s">
        <v>86</v>
      </c>
    </row>
    <row r="179" spans="1:2" ht="15" customHeight="1">
      <c r="A179" s="8" t="s">
        <v>43</v>
      </c>
      <c r="B179" s="8"/>
    </row>
    <row r="180" spans="1:2" ht="15" customHeight="1">
      <c r="A180" s="1" t="s">
        <v>44</v>
      </c>
      <c r="B180" s="2" t="s">
        <v>45</v>
      </c>
    </row>
    <row r="181" spans="1:2" ht="15" customHeight="1">
      <c r="A181" s="1" t="s">
        <v>46</v>
      </c>
      <c r="B181" s="2" t="s">
        <v>47</v>
      </c>
    </row>
    <row r="183" spans="1:2" ht="15" customHeight="1">
      <c r="A183" s="8" t="s">
        <v>48</v>
      </c>
      <c r="B183" s="8"/>
    </row>
    <row r="184" spans="1:2" ht="15" customHeight="1">
      <c r="A184" s="1" t="s">
        <v>49</v>
      </c>
      <c r="B184" s="2" t="s">
        <v>50</v>
      </c>
    </row>
    <row r="185" spans="1:2" ht="15" customHeight="1">
      <c r="A185" s="1" t="s">
        <v>51</v>
      </c>
      <c r="B185" s="2" t="s">
        <v>52</v>
      </c>
    </row>
    <row r="187" spans="1:2" ht="15" customHeight="1">
      <c r="A187" s="8" t="s">
        <v>53</v>
      </c>
      <c r="B187" s="8"/>
    </row>
    <row r="188" spans="1:2" ht="15" customHeight="1">
      <c r="A188" s="1" t="s">
        <v>54</v>
      </c>
      <c r="B188" s="2" t="s">
        <v>40</v>
      </c>
    </row>
    <row r="189" spans="1:2" ht="15" customHeight="1">
      <c r="A189" s="1" t="s">
        <v>55</v>
      </c>
      <c r="B189" s="2" t="s">
        <v>56</v>
      </c>
    </row>
    <row r="191" spans="1:2" ht="15" customHeight="1">
      <c r="A191" s="8" t="s">
        <v>57</v>
      </c>
      <c r="B191" s="8"/>
    </row>
    <row r="192" spans="1:2" ht="15" customHeight="1">
      <c r="A192" s="1" t="s">
        <v>58</v>
      </c>
      <c r="B192" s="2" t="s">
        <v>59</v>
      </c>
    </row>
    <row r="194" spans="1:2" ht="15" customHeight="1">
      <c r="A194" s="8" t="s">
        <v>60</v>
      </c>
      <c r="B194" s="8"/>
    </row>
    <row r="195" spans="1:2" ht="15" customHeight="1">
      <c r="A195" s="1" t="s">
        <v>61</v>
      </c>
      <c r="B195" s="2" t="s">
        <v>40</v>
      </c>
    </row>
    <row r="197" spans="1:2" ht="15" customHeight="1">
      <c r="A197" s="8" t="s">
        <v>62</v>
      </c>
      <c r="B197" s="8"/>
    </row>
    <row r="198" spans="1:2" ht="15" customHeight="1">
      <c r="A198" s="1" t="s">
        <v>63</v>
      </c>
      <c r="B198" s="2" t="s">
        <v>64</v>
      </c>
    </row>
    <row r="201" spans="1:2" ht="15" customHeight="1">
      <c r="A201" s="8" t="s">
        <v>87</v>
      </c>
      <c r="B201" s="8"/>
    </row>
    <row r="202" spans="1:2" ht="15" customHeight="1">
      <c r="A202" s="1" t="s">
        <v>22</v>
      </c>
      <c r="B202" s="2" t="s">
        <v>88</v>
      </c>
    </row>
    <row r="203" spans="1:2" ht="15" customHeight="1">
      <c r="A203" s="1" t="s">
        <v>24</v>
      </c>
      <c r="B203" s="2" t="s">
        <v>17</v>
      </c>
    </row>
    <row r="204" spans="1:2" ht="15" customHeight="1">
      <c r="A204" s="1" t="s">
        <v>25</v>
      </c>
      <c r="B204" s="2" t="s">
        <v>26</v>
      </c>
    </row>
    <row r="205" spans="1:2" ht="15" customHeight="1">
      <c r="A205" s="1" t="s">
        <v>27</v>
      </c>
      <c r="B205" s="2" t="s">
        <v>28</v>
      </c>
    </row>
    <row r="206" spans="1:2" ht="15" customHeight="1">
      <c r="A206" s="1" t="s">
        <v>29</v>
      </c>
      <c r="B206" s="2" t="s">
        <v>30</v>
      </c>
    </row>
    <row r="207" spans="1:2" ht="15" customHeight="1">
      <c r="A207" s="1" t="s">
        <v>31</v>
      </c>
      <c r="B207" s="2" t="s">
        <v>32</v>
      </c>
    </row>
    <row r="208" spans="1:2" ht="15" customHeight="1">
      <c r="A208" s="1" t="s">
        <v>33</v>
      </c>
      <c r="B208" s="2" t="s">
        <v>34</v>
      </c>
    </row>
    <row r="209" spans="1:2" ht="15" customHeight="1">
      <c r="A209" s="1" t="s">
        <v>35</v>
      </c>
      <c r="B209" s="2" t="s">
        <v>36</v>
      </c>
    </row>
    <row r="210" spans="1:2" ht="15" customHeight="1">
      <c r="A210" s="1" t="s">
        <v>37</v>
      </c>
      <c r="B210" s="2" t="s">
        <v>38</v>
      </c>
    </row>
    <row r="211" spans="1:2" ht="15" customHeight="1">
      <c r="A211" s="1" t="s">
        <v>39</v>
      </c>
      <c r="B211" s="2" t="s">
        <v>40</v>
      </c>
    </row>
    <row r="212" spans="1:2" ht="15" customHeight="1">
      <c r="A212" s="1" t="s">
        <v>41</v>
      </c>
      <c r="B212" s="2" t="s">
        <v>89</v>
      </c>
    </row>
    <row r="214" spans="1:2" ht="15" customHeight="1">
      <c r="A214" s="8" t="s">
        <v>43</v>
      </c>
      <c r="B214" s="8"/>
    </row>
    <row r="215" spans="1:2" ht="15" customHeight="1">
      <c r="A215" s="1" t="s">
        <v>44</v>
      </c>
      <c r="B215" s="2" t="s">
        <v>45</v>
      </c>
    </row>
    <row r="216" spans="1:2" ht="15" customHeight="1">
      <c r="A216" s="1" t="s">
        <v>46</v>
      </c>
      <c r="B216" s="2" t="s">
        <v>47</v>
      </c>
    </row>
    <row r="218" spans="1:2" ht="15" customHeight="1">
      <c r="A218" s="8" t="s">
        <v>48</v>
      </c>
      <c r="B218" s="8"/>
    </row>
    <row r="219" spans="1:2" ht="15" customHeight="1">
      <c r="A219" s="1" t="s">
        <v>49</v>
      </c>
      <c r="B219" s="2" t="s">
        <v>50</v>
      </c>
    </row>
    <row r="220" spans="1:2" ht="15" customHeight="1">
      <c r="A220" s="1" t="s">
        <v>51</v>
      </c>
      <c r="B220" s="2" t="s">
        <v>52</v>
      </c>
    </row>
    <row r="222" spans="1:2" ht="15" customHeight="1">
      <c r="A222" s="8" t="s">
        <v>53</v>
      </c>
      <c r="B222" s="8"/>
    </row>
    <row r="223" spans="1:2" ht="15" customHeight="1">
      <c r="A223" s="1" t="s">
        <v>54</v>
      </c>
      <c r="B223" s="2" t="s">
        <v>40</v>
      </c>
    </row>
    <row r="224" spans="1:2" ht="15" customHeight="1">
      <c r="A224" s="1" t="s">
        <v>55</v>
      </c>
      <c r="B224" s="2" t="s">
        <v>90</v>
      </c>
    </row>
    <row r="226" spans="1:2" ht="15" customHeight="1">
      <c r="A226" s="8" t="s">
        <v>57</v>
      </c>
      <c r="B226" s="8"/>
    </row>
    <row r="227" spans="1:2" ht="15" customHeight="1">
      <c r="A227" s="1" t="s">
        <v>58</v>
      </c>
      <c r="B227" s="2" t="s">
        <v>59</v>
      </c>
    </row>
    <row r="229" spans="1:2" ht="15" customHeight="1">
      <c r="A229" s="8" t="s">
        <v>60</v>
      </c>
      <c r="B229" s="8"/>
    </row>
    <row r="230" spans="1:2" ht="15" customHeight="1">
      <c r="A230" s="1" t="s">
        <v>61</v>
      </c>
      <c r="B230" s="2" t="s">
        <v>40</v>
      </c>
    </row>
    <row r="232" spans="1:2" ht="15" customHeight="1">
      <c r="A232" s="8" t="s">
        <v>62</v>
      </c>
      <c r="B232" s="8"/>
    </row>
    <row r="233" spans="1:2" ht="15" customHeight="1">
      <c r="A233" s="1" t="s">
        <v>63</v>
      </c>
      <c r="B233" s="2" t="s">
        <v>64</v>
      </c>
    </row>
    <row r="236" spans="1:2" ht="15" customHeight="1">
      <c r="A236" s="8" t="s">
        <v>91</v>
      </c>
      <c r="B236" s="8"/>
    </row>
    <row r="237" spans="1:2" ht="15" customHeight="1">
      <c r="A237" s="1" t="s">
        <v>22</v>
      </c>
      <c r="B237" s="2" t="s">
        <v>92</v>
      </c>
    </row>
    <row r="238" spans="1:2" ht="15" customHeight="1">
      <c r="A238" s="1" t="s">
        <v>24</v>
      </c>
      <c r="B238" s="2" t="s">
        <v>17</v>
      </c>
    </row>
    <row r="239" spans="1:2" ht="15" customHeight="1">
      <c r="A239" s="1" t="s">
        <v>25</v>
      </c>
      <c r="B239" s="2" t="s">
        <v>26</v>
      </c>
    </row>
    <row r="240" spans="1:2" ht="15" customHeight="1">
      <c r="A240" s="1" t="s">
        <v>27</v>
      </c>
      <c r="B240" s="2" t="s">
        <v>28</v>
      </c>
    </row>
    <row r="241" spans="1:2" ht="15" customHeight="1">
      <c r="A241" s="1" t="s">
        <v>29</v>
      </c>
      <c r="B241" s="2" t="s">
        <v>30</v>
      </c>
    </row>
    <row r="242" spans="1:2" ht="15" customHeight="1">
      <c r="A242" s="1" t="s">
        <v>31</v>
      </c>
      <c r="B242" s="2" t="s">
        <v>32</v>
      </c>
    </row>
    <row r="243" spans="1:2" ht="15" customHeight="1">
      <c r="A243" s="1" t="s">
        <v>33</v>
      </c>
      <c r="B243" s="2" t="s">
        <v>34</v>
      </c>
    </row>
    <row r="244" spans="1:2" ht="15" customHeight="1">
      <c r="A244" s="1" t="s">
        <v>35</v>
      </c>
      <c r="B244" s="2" t="s">
        <v>36</v>
      </c>
    </row>
    <row r="245" spans="1:2" ht="15" customHeight="1">
      <c r="A245" s="1" t="s">
        <v>37</v>
      </c>
      <c r="B245" s="2" t="s">
        <v>38</v>
      </c>
    </row>
    <row r="246" spans="1:2" ht="15" customHeight="1">
      <c r="A246" s="1" t="s">
        <v>39</v>
      </c>
      <c r="B246" s="2" t="s">
        <v>40</v>
      </c>
    </row>
    <row r="247" spans="1:2" ht="15" customHeight="1">
      <c r="A247" s="1" t="s">
        <v>41</v>
      </c>
      <c r="B247" s="2" t="s">
        <v>93</v>
      </c>
    </row>
    <row r="249" spans="1:2" ht="15" customHeight="1">
      <c r="A249" s="8" t="s">
        <v>43</v>
      </c>
      <c r="B249" s="8"/>
    </row>
    <row r="250" spans="1:2" ht="15" customHeight="1">
      <c r="A250" s="1" t="s">
        <v>44</v>
      </c>
      <c r="B250" s="2" t="s">
        <v>45</v>
      </c>
    </row>
    <row r="251" spans="1:2" ht="15" customHeight="1">
      <c r="A251" s="1" t="s">
        <v>46</v>
      </c>
      <c r="B251" s="2" t="s">
        <v>47</v>
      </c>
    </row>
    <row r="253" spans="1:2" ht="15" customHeight="1">
      <c r="A253" s="8" t="s">
        <v>48</v>
      </c>
      <c r="B253" s="8"/>
    </row>
    <row r="254" spans="1:2" ht="15" customHeight="1">
      <c r="A254" s="1" t="s">
        <v>49</v>
      </c>
      <c r="B254" s="2" t="s">
        <v>50</v>
      </c>
    </row>
    <row r="255" spans="1:2" ht="15" customHeight="1">
      <c r="A255" s="1" t="s">
        <v>51</v>
      </c>
      <c r="B255" s="2" t="s">
        <v>52</v>
      </c>
    </row>
    <row r="257" spans="1:2" ht="15" customHeight="1">
      <c r="A257" s="8" t="s">
        <v>53</v>
      </c>
      <c r="B257" s="8"/>
    </row>
    <row r="258" spans="1:2" ht="15" customHeight="1">
      <c r="A258" s="1" t="s">
        <v>54</v>
      </c>
      <c r="B258" s="2" t="s">
        <v>40</v>
      </c>
    </row>
    <row r="259" spans="1:2" ht="15" customHeight="1">
      <c r="A259" s="1" t="s">
        <v>55</v>
      </c>
      <c r="B259" s="2" t="s">
        <v>90</v>
      </c>
    </row>
    <row r="261" spans="1:2" ht="15" customHeight="1">
      <c r="A261" s="8" t="s">
        <v>57</v>
      </c>
      <c r="B261" s="8"/>
    </row>
    <row r="262" spans="1:2" ht="15" customHeight="1">
      <c r="A262" s="1" t="s">
        <v>58</v>
      </c>
      <c r="B262" s="2" t="s">
        <v>59</v>
      </c>
    </row>
    <row r="264" spans="1:2" ht="15" customHeight="1">
      <c r="A264" s="8" t="s">
        <v>60</v>
      </c>
      <c r="B264" s="8"/>
    </row>
    <row r="265" spans="1:2" ht="15" customHeight="1">
      <c r="A265" s="1" t="s">
        <v>61</v>
      </c>
      <c r="B265" s="2" t="s">
        <v>40</v>
      </c>
    </row>
    <row r="267" spans="1:2" ht="15" customHeight="1">
      <c r="A267" s="8" t="s">
        <v>62</v>
      </c>
      <c r="B267" s="8"/>
    </row>
    <row r="268" spans="1:2" ht="15" customHeight="1">
      <c r="A268" s="1" t="s">
        <v>63</v>
      </c>
      <c r="B268" s="2" t="s">
        <v>64</v>
      </c>
    </row>
    <row r="271" spans="1:2" ht="15" customHeight="1">
      <c r="A271" s="8" t="s">
        <v>94</v>
      </c>
      <c r="B271" s="8"/>
    </row>
    <row r="272" spans="1:2" ht="15" customHeight="1">
      <c r="A272" s="1" t="s">
        <v>22</v>
      </c>
      <c r="B272" s="2" t="s">
        <v>95</v>
      </c>
    </row>
    <row r="273" spans="1:2" ht="15" customHeight="1">
      <c r="A273" s="1" t="s">
        <v>24</v>
      </c>
      <c r="B273" s="2" t="s">
        <v>17</v>
      </c>
    </row>
    <row r="274" spans="1:2" ht="15" customHeight="1">
      <c r="A274" s="1" t="s">
        <v>25</v>
      </c>
      <c r="B274" s="2" t="s">
        <v>26</v>
      </c>
    </row>
    <row r="275" spans="1:2" ht="15" customHeight="1">
      <c r="A275" s="1" t="s">
        <v>27</v>
      </c>
      <c r="B275" s="2" t="s">
        <v>28</v>
      </c>
    </row>
    <row r="276" spans="1:2" ht="15" customHeight="1">
      <c r="A276" s="1" t="s">
        <v>29</v>
      </c>
      <c r="B276" s="2" t="s">
        <v>30</v>
      </c>
    </row>
    <row r="277" spans="1:2" ht="15" customHeight="1">
      <c r="A277" s="1" t="s">
        <v>31</v>
      </c>
      <c r="B277" s="2" t="s">
        <v>32</v>
      </c>
    </row>
    <row r="278" spans="1:2" ht="15" customHeight="1">
      <c r="A278" s="1" t="s">
        <v>33</v>
      </c>
      <c r="B278" s="2" t="s">
        <v>34</v>
      </c>
    </row>
    <row r="279" spans="1:2" ht="15" customHeight="1">
      <c r="A279" s="1" t="s">
        <v>35</v>
      </c>
      <c r="B279" s="2" t="s">
        <v>36</v>
      </c>
    </row>
    <row r="280" spans="1:2" ht="15" customHeight="1">
      <c r="A280" s="1" t="s">
        <v>37</v>
      </c>
      <c r="B280" s="2" t="s">
        <v>38</v>
      </c>
    </row>
    <row r="281" spans="1:2" ht="15" customHeight="1">
      <c r="A281" s="1" t="s">
        <v>39</v>
      </c>
      <c r="B281" s="2" t="s">
        <v>40</v>
      </c>
    </row>
    <row r="282" spans="1:2" ht="15" customHeight="1">
      <c r="A282" s="1" t="s">
        <v>41</v>
      </c>
      <c r="B282" s="2" t="s">
        <v>96</v>
      </c>
    </row>
    <row r="284" spans="1:2" ht="15" customHeight="1">
      <c r="A284" s="8" t="s">
        <v>43</v>
      </c>
      <c r="B284" s="8"/>
    </row>
    <row r="285" spans="1:2" ht="15" customHeight="1">
      <c r="A285" s="1" t="s">
        <v>44</v>
      </c>
      <c r="B285" s="2" t="s">
        <v>45</v>
      </c>
    </row>
    <row r="286" spans="1:2" ht="15" customHeight="1">
      <c r="A286" s="1" t="s">
        <v>46</v>
      </c>
      <c r="B286" s="2" t="s">
        <v>47</v>
      </c>
    </row>
    <row r="288" spans="1:2" ht="15" customHeight="1">
      <c r="A288" s="8" t="s">
        <v>48</v>
      </c>
      <c r="B288" s="8"/>
    </row>
    <row r="289" spans="1:2" ht="15" customHeight="1">
      <c r="A289" s="1" t="s">
        <v>49</v>
      </c>
      <c r="B289" s="2" t="s">
        <v>50</v>
      </c>
    </row>
    <row r="290" spans="1:2" ht="15" customHeight="1">
      <c r="A290" s="1" t="s">
        <v>51</v>
      </c>
      <c r="B290" s="2" t="s">
        <v>52</v>
      </c>
    </row>
    <row r="292" spans="1:2" ht="15" customHeight="1">
      <c r="A292" s="8" t="s">
        <v>53</v>
      </c>
      <c r="B292" s="8"/>
    </row>
    <row r="293" spans="1:2" ht="15" customHeight="1">
      <c r="A293" s="1" t="s">
        <v>54</v>
      </c>
      <c r="B293" s="2" t="s">
        <v>40</v>
      </c>
    </row>
    <row r="294" spans="1:2" ht="15" customHeight="1">
      <c r="A294" s="1" t="s">
        <v>55</v>
      </c>
      <c r="B294" s="2" t="s">
        <v>90</v>
      </c>
    </row>
    <row r="296" spans="1:2" ht="15" customHeight="1">
      <c r="A296" s="8" t="s">
        <v>57</v>
      </c>
      <c r="B296" s="8"/>
    </row>
    <row r="297" spans="1:2" ht="15" customHeight="1">
      <c r="A297" s="1" t="s">
        <v>58</v>
      </c>
      <c r="B297" s="2" t="s">
        <v>59</v>
      </c>
    </row>
    <row r="299" spans="1:2" ht="15" customHeight="1">
      <c r="A299" s="8" t="s">
        <v>60</v>
      </c>
      <c r="B299" s="8"/>
    </row>
    <row r="300" spans="1:2" ht="15" customHeight="1">
      <c r="A300" s="1" t="s">
        <v>61</v>
      </c>
      <c r="B300" s="2" t="s">
        <v>40</v>
      </c>
    </row>
    <row r="302" spans="1:2" ht="15" customHeight="1">
      <c r="A302" s="8" t="s">
        <v>62</v>
      </c>
      <c r="B302" s="8"/>
    </row>
    <row r="303" spans="1:2" ht="15" customHeight="1">
      <c r="A303" s="1" t="s">
        <v>63</v>
      </c>
      <c r="B303" s="2" t="s">
        <v>64</v>
      </c>
    </row>
    <row r="306" spans="1:2" ht="15" customHeight="1">
      <c r="A306" s="8" t="s">
        <v>97</v>
      </c>
      <c r="B306" s="8"/>
    </row>
    <row r="307" spans="1:2" ht="15" customHeight="1">
      <c r="A307" s="1" t="s">
        <v>22</v>
      </c>
      <c r="B307" s="2" t="s">
        <v>98</v>
      </c>
    </row>
    <row r="308" spans="1:2" ht="15" customHeight="1">
      <c r="A308" s="1" t="s">
        <v>24</v>
      </c>
      <c r="B308" s="2" t="s">
        <v>17</v>
      </c>
    </row>
    <row r="309" spans="1:2" ht="15" customHeight="1">
      <c r="A309" s="1" t="s">
        <v>25</v>
      </c>
      <c r="B309" s="2" t="s">
        <v>26</v>
      </c>
    </row>
    <row r="310" spans="1:2" ht="15" customHeight="1">
      <c r="A310" s="1" t="s">
        <v>27</v>
      </c>
      <c r="B310" s="2" t="s">
        <v>28</v>
      </c>
    </row>
    <row r="311" spans="1:2" ht="15" customHeight="1">
      <c r="A311" s="1" t="s">
        <v>29</v>
      </c>
      <c r="B311" s="2" t="s">
        <v>30</v>
      </c>
    </row>
    <row r="312" spans="1:2" ht="15" customHeight="1">
      <c r="A312" s="1" t="s">
        <v>31</v>
      </c>
      <c r="B312" s="2" t="s">
        <v>32</v>
      </c>
    </row>
    <row r="313" spans="1:2" ht="15" customHeight="1">
      <c r="A313" s="1" t="s">
        <v>33</v>
      </c>
      <c r="B313" s="2" t="s">
        <v>34</v>
      </c>
    </row>
    <row r="314" spans="1:2" ht="15" customHeight="1">
      <c r="A314" s="1" t="s">
        <v>35</v>
      </c>
      <c r="B314" s="2" t="s">
        <v>36</v>
      </c>
    </row>
    <row r="315" spans="1:2" ht="15" customHeight="1">
      <c r="A315" s="1" t="s">
        <v>37</v>
      </c>
      <c r="B315" s="2" t="s">
        <v>38</v>
      </c>
    </row>
    <row r="316" spans="1:2" ht="15" customHeight="1">
      <c r="A316" s="1" t="s">
        <v>39</v>
      </c>
      <c r="B316" s="2" t="s">
        <v>40</v>
      </c>
    </row>
    <row r="317" spans="1:2" ht="15" customHeight="1">
      <c r="A317" s="1" t="s">
        <v>41</v>
      </c>
      <c r="B317" s="2" t="s">
        <v>99</v>
      </c>
    </row>
    <row r="319" spans="1:2" ht="15" customHeight="1">
      <c r="A319" s="8" t="s">
        <v>43</v>
      </c>
      <c r="B319" s="8"/>
    </row>
    <row r="320" spans="1:2" ht="15" customHeight="1">
      <c r="A320" s="1" t="s">
        <v>44</v>
      </c>
      <c r="B320" s="2" t="s">
        <v>45</v>
      </c>
    </row>
    <row r="321" spans="1:2" ht="15" customHeight="1">
      <c r="A321" s="1" t="s">
        <v>46</v>
      </c>
      <c r="B321" s="2" t="s">
        <v>47</v>
      </c>
    </row>
    <row r="323" spans="1:2" ht="15" customHeight="1">
      <c r="A323" s="8" t="s">
        <v>48</v>
      </c>
      <c r="B323" s="8"/>
    </row>
    <row r="324" spans="1:2" ht="15" customHeight="1">
      <c r="A324" s="1" t="s">
        <v>49</v>
      </c>
      <c r="B324" s="2" t="s">
        <v>50</v>
      </c>
    </row>
    <row r="325" spans="1:2" ht="15" customHeight="1">
      <c r="A325" s="1" t="s">
        <v>51</v>
      </c>
      <c r="B325" s="2" t="s">
        <v>52</v>
      </c>
    </row>
    <row r="327" spans="1:2" ht="15" customHeight="1">
      <c r="A327" s="8" t="s">
        <v>53</v>
      </c>
      <c r="B327" s="8"/>
    </row>
    <row r="328" spans="1:2" ht="15" customHeight="1">
      <c r="A328" s="1" t="s">
        <v>54</v>
      </c>
      <c r="B328" s="2" t="s">
        <v>40</v>
      </c>
    </row>
    <row r="329" spans="1:2" ht="15" customHeight="1">
      <c r="A329" s="1" t="s">
        <v>55</v>
      </c>
      <c r="B329" s="2" t="s">
        <v>90</v>
      </c>
    </row>
    <row r="331" spans="1:2" ht="15" customHeight="1">
      <c r="A331" s="8" t="s">
        <v>57</v>
      </c>
      <c r="B331" s="8"/>
    </row>
    <row r="332" spans="1:2" ht="15" customHeight="1">
      <c r="A332" s="1" t="s">
        <v>58</v>
      </c>
      <c r="B332" s="2" t="s">
        <v>59</v>
      </c>
    </row>
    <row r="334" spans="1:2" ht="15" customHeight="1">
      <c r="A334" s="8" t="s">
        <v>60</v>
      </c>
      <c r="B334" s="8"/>
    </row>
    <row r="335" spans="1:2" ht="15" customHeight="1">
      <c r="A335" s="1" t="s">
        <v>61</v>
      </c>
      <c r="B335" s="2" t="s">
        <v>40</v>
      </c>
    </row>
    <row r="337" spans="1:2" ht="15" customHeight="1">
      <c r="A337" s="8" t="s">
        <v>62</v>
      </c>
      <c r="B337" s="8"/>
    </row>
    <row r="338" spans="1:2" ht="15" customHeight="1">
      <c r="A338" s="1" t="s">
        <v>63</v>
      </c>
      <c r="B338" s="2" t="s">
        <v>64</v>
      </c>
    </row>
    <row r="341" spans="1:2" ht="15" customHeight="1">
      <c r="A341" s="8" t="s">
        <v>100</v>
      </c>
      <c r="B341" s="8"/>
    </row>
    <row r="342" spans="1:2" ht="15" customHeight="1">
      <c r="A342" s="1" t="s">
        <v>22</v>
      </c>
      <c r="B342" s="2" t="s">
        <v>101</v>
      </c>
    </row>
    <row r="343" spans="1:2" ht="15" customHeight="1">
      <c r="A343" s="1" t="s">
        <v>24</v>
      </c>
      <c r="B343" s="2" t="s">
        <v>17</v>
      </c>
    </row>
    <row r="344" spans="1:2" ht="15" customHeight="1">
      <c r="A344" s="1" t="s">
        <v>25</v>
      </c>
      <c r="B344" s="2" t="s">
        <v>26</v>
      </c>
    </row>
    <row r="345" spans="1:2" ht="15" customHeight="1">
      <c r="A345" s="1" t="s">
        <v>27</v>
      </c>
      <c r="B345" s="2" t="s">
        <v>28</v>
      </c>
    </row>
    <row r="346" spans="1:2" ht="15" customHeight="1">
      <c r="A346" s="1" t="s">
        <v>29</v>
      </c>
      <c r="B346" s="2" t="s">
        <v>30</v>
      </c>
    </row>
    <row r="347" spans="1:2" ht="15" customHeight="1">
      <c r="A347" s="1" t="s">
        <v>31</v>
      </c>
      <c r="B347" s="2" t="s">
        <v>32</v>
      </c>
    </row>
    <row r="348" spans="1:2" ht="15" customHeight="1">
      <c r="A348" s="1" t="s">
        <v>33</v>
      </c>
      <c r="B348" s="2" t="s">
        <v>34</v>
      </c>
    </row>
    <row r="349" spans="1:2" ht="15" customHeight="1">
      <c r="A349" s="1" t="s">
        <v>35</v>
      </c>
      <c r="B349" s="2" t="s">
        <v>36</v>
      </c>
    </row>
    <row r="350" spans="1:2" ht="15" customHeight="1">
      <c r="A350" s="1" t="s">
        <v>37</v>
      </c>
      <c r="B350" s="2" t="s">
        <v>38</v>
      </c>
    </row>
    <row r="351" spans="1:2" ht="15" customHeight="1">
      <c r="A351" s="1" t="s">
        <v>39</v>
      </c>
      <c r="B351" s="2" t="s">
        <v>40</v>
      </c>
    </row>
    <row r="352" spans="1:2" ht="15" customHeight="1">
      <c r="A352" s="1" t="s">
        <v>41</v>
      </c>
      <c r="B352" s="2" t="s">
        <v>102</v>
      </c>
    </row>
    <row r="354" spans="1:2" ht="15" customHeight="1">
      <c r="A354" s="8" t="s">
        <v>43</v>
      </c>
      <c r="B354" s="8"/>
    </row>
    <row r="355" spans="1:2" ht="15" customHeight="1">
      <c r="A355" s="1" t="s">
        <v>44</v>
      </c>
      <c r="B355" s="2" t="s">
        <v>45</v>
      </c>
    </row>
    <row r="356" spans="1:2" ht="15" customHeight="1">
      <c r="A356" s="1" t="s">
        <v>46</v>
      </c>
      <c r="B356" s="2" t="s">
        <v>47</v>
      </c>
    </row>
    <row r="358" spans="1:2" ht="15" customHeight="1">
      <c r="A358" s="8" t="s">
        <v>48</v>
      </c>
      <c r="B358" s="8"/>
    </row>
    <row r="359" spans="1:2" ht="15" customHeight="1">
      <c r="A359" s="1" t="s">
        <v>49</v>
      </c>
      <c r="B359" s="2" t="s">
        <v>50</v>
      </c>
    </row>
    <row r="360" spans="1:2" ht="15" customHeight="1">
      <c r="A360" s="1" t="s">
        <v>51</v>
      </c>
      <c r="B360" s="2" t="s">
        <v>52</v>
      </c>
    </row>
    <row r="362" spans="1:2" ht="15" customHeight="1">
      <c r="A362" s="8" t="s">
        <v>53</v>
      </c>
      <c r="B362" s="8"/>
    </row>
    <row r="363" spans="1:2" ht="15" customHeight="1">
      <c r="A363" s="1" t="s">
        <v>54</v>
      </c>
      <c r="B363" s="2" t="s">
        <v>40</v>
      </c>
    </row>
    <row r="364" spans="1:2" ht="15" customHeight="1">
      <c r="A364" s="1" t="s">
        <v>55</v>
      </c>
      <c r="B364" s="2" t="s">
        <v>90</v>
      </c>
    </row>
    <row r="366" spans="1:2" ht="15" customHeight="1">
      <c r="A366" s="8" t="s">
        <v>57</v>
      </c>
      <c r="B366" s="8"/>
    </row>
    <row r="367" spans="1:2" ht="15" customHeight="1">
      <c r="A367" s="1" t="s">
        <v>58</v>
      </c>
      <c r="B367" s="2" t="s">
        <v>59</v>
      </c>
    </row>
    <row r="369" spans="1:2" ht="15" customHeight="1">
      <c r="A369" s="8" t="s">
        <v>60</v>
      </c>
      <c r="B369" s="8"/>
    </row>
    <row r="370" spans="1:2" ht="15" customHeight="1">
      <c r="A370" s="1" t="s">
        <v>61</v>
      </c>
      <c r="B370" s="2" t="s">
        <v>40</v>
      </c>
    </row>
    <row r="372" spans="1:2" ht="15" customHeight="1">
      <c r="A372" s="8" t="s">
        <v>62</v>
      </c>
      <c r="B372" s="8"/>
    </row>
    <row r="373" spans="1:2" ht="15" customHeight="1">
      <c r="A373" s="1" t="s">
        <v>63</v>
      </c>
      <c r="B373" s="2" t="s">
        <v>64</v>
      </c>
    </row>
    <row r="376" spans="1:2" ht="15" customHeight="1">
      <c r="A376" s="8" t="s">
        <v>103</v>
      </c>
      <c r="B376" s="8"/>
    </row>
    <row r="377" spans="1:2" ht="15" customHeight="1">
      <c r="A377" s="1" t="s">
        <v>22</v>
      </c>
      <c r="B377" s="2" t="s">
        <v>104</v>
      </c>
    </row>
    <row r="378" spans="1:2" ht="15" customHeight="1">
      <c r="A378" s="1" t="s">
        <v>24</v>
      </c>
      <c r="B378" s="2" t="s">
        <v>17</v>
      </c>
    </row>
    <row r="379" spans="1:2" ht="15" customHeight="1">
      <c r="A379" s="1" t="s">
        <v>25</v>
      </c>
      <c r="B379" s="2" t="s">
        <v>26</v>
      </c>
    </row>
    <row r="380" spans="1:2" ht="15" customHeight="1">
      <c r="A380" s="1" t="s">
        <v>27</v>
      </c>
      <c r="B380" s="2" t="s">
        <v>28</v>
      </c>
    </row>
    <row r="381" spans="1:2" ht="15" customHeight="1">
      <c r="A381" s="1" t="s">
        <v>29</v>
      </c>
      <c r="B381" s="2" t="s">
        <v>30</v>
      </c>
    </row>
    <row r="382" spans="1:2" ht="15" customHeight="1">
      <c r="A382" s="1" t="s">
        <v>31</v>
      </c>
      <c r="B382" s="2" t="s">
        <v>32</v>
      </c>
    </row>
    <row r="383" spans="1:2" ht="15" customHeight="1">
      <c r="A383" s="1" t="s">
        <v>33</v>
      </c>
      <c r="B383" s="2" t="s">
        <v>34</v>
      </c>
    </row>
    <row r="384" spans="1:2" ht="15" customHeight="1">
      <c r="A384" s="1" t="s">
        <v>35</v>
      </c>
      <c r="B384" s="2" t="s">
        <v>36</v>
      </c>
    </row>
    <row r="385" spans="1:2" ht="15" customHeight="1">
      <c r="A385" s="1" t="s">
        <v>37</v>
      </c>
      <c r="B385" s="2" t="s">
        <v>38</v>
      </c>
    </row>
    <row r="386" spans="1:2" ht="15" customHeight="1">
      <c r="A386" s="1" t="s">
        <v>39</v>
      </c>
      <c r="B386" s="2" t="s">
        <v>40</v>
      </c>
    </row>
    <row r="387" spans="1:2" ht="15" customHeight="1">
      <c r="A387" s="1" t="s">
        <v>41</v>
      </c>
      <c r="B387" s="2" t="s">
        <v>105</v>
      </c>
    </row>
    <row r="389" spans="1:2" ht="15" customHeight="1">
      <c r="A389" s="8" t="s">
        <v>43</v>
      </c>
      <c r="B389" s="8"/>
    </row>
    <row r="390" spans="1:2" ht="15" customHeight="1">
      <c r="A390" s="1" t="s">
        <v>44</v>
      </c>
      <c r="B390" s="2" t="s">
        <v>45</v>
      </c>
    </row>
    <row r="391" spans="1:2" ht="15" customHeight="1">
      <c r="A391" s="1" t="s">
        <v>46</v>
      </c>
      <c r="B391" s="2" t="s">
        <v>47</v>
      </c>
    </row>
    <row r="393" spans="1:2" ht="15" customHeight="1">
      <c r="A393" s="8" t="s">
        <v>48</v>
      </c>
      <c r="B393" s="8"/>
    </row>
    <row r="394" spans="1:2" ht="15" customHeight="1">
      <c r="A394" s="1" t="s">
        <v>49</v>
      </c>
      <c r="B394" s="2" t="s">
        <v>50</v>
      </c>
    </row>
    <row r="395" spans="1:2" ht="15" customHeight="1">
      <c r="A395" s="1" t="s">
        <v>51</v>
      </c>
      <c r="B395" s="2" t="s">
        <v>52</v>
      </c>
    </row>
    <row r="397" spans="1:2" ht="15" customHeight="1">
      <c r="A397" s="8" t="s">
        <v>53</v>
      </c>
      <c r="B397" s="8"/>
    </row>
    <row r="398" spans="1:2" ht="15" customHeight="1">
      <c r="A398" s="1" t="s">
        <v>54</v>
      </c>
      <c r="B398" s="2" t="s">
        <v>40</v>
      </c>
    </row>
    <row r="399" spans="1:2" ht="15" customHeight="1">
      <c r="A399" s="1" t="s">
        <v>55</v>
      </c>
      <c r="B399" s="2" t="s">
        <v>90</v>
      </c>
    </row>
    <row r="401" spans="1:2" ht="15" customHeight="1">
      <c r="A401" s="8" t="s">
        <v>57</v>
      </c>
      <c r="B401" s="8"/>
    </row>
    <row r="402" spans="1:2" ht="15" customHeight="1">
      <c r="A402" s="1" t="s">
        <v>58</v>
      </c>
      <c r="B402" s="2" t="s">
        <v>59</v>
      </c>
    </row>
    <row r="404" spans="1:2" ht="15" customHeight="1">
      <c r="A404" s="8" t="s">
        <v>60</v>
      </c>
      <c r="B404" s="8"/>
    </row>
    <row r="405" spans="1:2" ht="15" customHeight="1">
      <c r="A405" s="1" t="s">
        <v>61</v>
      </c>
      <c r="B405" s="2" t="s">
        <v>40</v>
      </c>
    </row>
    <row r="407" spans="1:2" ht="15" customHeight="1">
      <c r="A407" s="8" t="s">
        <v>62</v>
      </c>
      <c r="B407" s="8"/>
    </row>
    <row r="408" spans="1:2" ht="15" customHeight="1">
      <c r="A408" s="1" t="s">
        <v>63</v>
      </c>
      <c r="B408" s="2" t="s">
        <v>64</v>
      </c>
    </row>
    <row r="411" spans="1:2" ht="15" customHeight="1">
      <c r="A411" s="8" t="s">
        <v>106</v>
      </c>
      <c r="B411" s="8"/>
    </row>
    <row r="412" spans="1:2" ht="15" customHeight="1">
      <c r="A412" s="1" t="s">
        <v>22</v>
      </c>
      <c r="B412" s="2" t="s">
        <v>107</v>
      </c>
    </row>
    <row r="413" spans="1:2" ht="15" customHeight="1">
      <c r="A413" s="1" t="s">
        <v>24</v>
      </c>
      <c r="B413" s="2" t="s">
        <v>17</v>
      </c>
    </row>
    <row r="414" spans="1:2" ht="15" customHeight="1">
      <c r="A414" s="1" t="s">
        <v>25</v>
      </c>
      <c r="B414" s="2" t="s">
        <v>26</v>
      </c>
    </row>
    <row r="415" spans="1:2" ht="15" customHeight="1">
      <c r="A415" s="1" t="s">
        <v>27</v>
      </c>
      <c r="B415" s="2" t="s">
        <v>28</v>
      </c>
    </row>
    <row r="416" spans="1:2" ht="15" customHeight="1">
      <c r="A416" s="1" t="s">
        <v>29</v>
      </c>
      <c r="B416" s="2" t="s">
        <v>30</v>
      </c>
    </row>
    <row r="417" spans="1:2" ht="15" customHeight="1">
      <c r="A417" s="1" t="s">
        <v>31</v>
      </c>
      <c r="B417" s="2" t="s">
        <v>32</v>
      </c>
    </row>
    <row r="418" spans="1:2" ht="15" customHeight="1">
      <c r="A418" s="1" t="s">
        <v>33</v>
      </c>
      <c r="B418" s="2" t="s">
        <v>34</v>
      </c>
    </row>
    <row r="419" spans="1:2" ht="15" customHeight="1">
      <c r="A419" s="1" t="s">
        <v>35</v>
      </c>
      <c r="B419" s="2" t="s">
        <v>36</v>
      </c>
    </row>
    <row r="420" spans="1:2" ht="15" customHeight="1">
      <c r="A420" s="1" t="s">
        <v>37</v>
      </c>
      <c r="B420" s="2" t="s">
        <v>38</v>
      </c>
    </row>
    <row r="421" spans="1:2" ht="15" customHeight="1">
      <c r="A421" s="1" t="s">
        <v>39</v>
      </c>
      <c r="B421" s="2" t="s">
        <v>40</v>
      </c>
    </row>
    <row r="422" spans="1:2" ht="15" customHeight="1">
      <c r="A422" s="1" t="s">
        <v>41</v>
      </c>
      <c r="B422" s="2" t="s">
        <v>108</v>
      </c>
    </row>
    <row r="424" spans="1:2" ht="15" customHeight="1">
      <c r="A424" s="8" t="s">
        <v>43</v>
      </c>
      <c r="B424" s="8"/>
    </row>
    <row r="425" spans="1:2" ht="15" customHeight="1">
      <c r="A425" s="1" t="s">
        <v>44</v>
      </c>
      <c r="B425" s="2" t="s">
        <v>45</v>
      </c>
    </row>
    <row r="426" spans="1:2" ht="15" customHeight="1">
      <c r="A426" s="1" t="s">
        <v>46</v>
      </c>
      <c r="B426" s="2" t="s">
        <v>47</v>
      </c>
    </row>
    <row r="428" spans="1:2" ht="15" customHeight="1">
      <c r="A428" s="8" t="s">
        <v>48</v>
      </c>
      <c r="B428" s="8"/>
    </row>
    <row r="429" spans="1:2" ht="15" customHeight="1">
      <c r="A429" s="1" t="s">
        <v>49</v>
      </c>
      <c r="B429" s="2" t="s">
        <v>50</v>
      </c>
    </row>
    <row r="430" spans="1:2" ht="15" customHeight="1">
      <c r="A430" s="1" t="s">
        <v>51</v>
      </c>
      <c r="B430" s="2" t="s">
        <v>52</v>
      </c>
    </row>
    <row r="432" spans="1:2" ht="15" customHeight="1">
      <c r="A432" s="8" t="s">
        <v>53</v>
      </c>
      <c r="B432" s="8"/>
    </row>
    <row r="433" spans="1:2" ht="15" customHeight="1">
      <c r="A433" s="1" t="s">
        <v>54</v>
      </c>
      <c r="B433" s="2" t="s">
        <v>40</v>
      </c>
    </row>
    <row r="434" spans="1:2" ht="15" customHeight="1">
      <c r="A434" s="1" t="s">
        <v>55</v>
      </c>
      <c r="B434" s="2" t="s">
        <v>56</v>
      </c>
    </row>
    <row r="436" spans="1:2" ht="15" customHeight="1">
      <c r="A436" s="8" t="s">
        <v>57</v>
      </c>
      <c r="B436" s="8"/>
    </row>
    <row r="437" spans="1:2" ht="15" customHeight="1">
      <c r="A437" s="1" t="s">
        <v>58</v>
      </c>
      <c r="B437" s="2" t="s">
        <v>59</v>
      </c>
    </row>
    <row r="439" spans="1:2" ht="15" customHeight="1">
      <c r="A439" s="8" t="s">
        <v>60</v>
      </c>
      <c r="B439" s="8"/>
    </row>
    <row r="440" spans="1:2" ht="15" customHeight="1">
      <c r="A440" s="1" t="s">
        <v>61</v>
      </c>
      <c r="B440" s="2" t="s">
        <v>40</v>
      </c>
    </row>
    <row r="442" spans="1:2" ht="15" customHeight="1">
      <c r="A442" s="8" t="s">
        <v>62</v>
      </c>
      <c r="B442" s="8"/>
    </row>
    <row r="443" spans="1:2" ht="15" customHeight="1">
      <c r="A443" s="1" t="s">
        <v>63</v>
      </c>
      <c r="B443" s="2" t="s">
        <v>64</v>
      </c>
    </row>
    <row r="446" spans="1:2" ht="15" customHeight="1">
      <c r="A446" s="8" t="s">
        <v>109</v>
      </c>
      <c r="B446" s="8"/>
    </row>
    <row r="447" spans="1:2" ht="15" customHeight="1">
      <c r="A447" s="1" t="s">
        <v>22</v>
      </c>
      <c r="B447" s="2" t="s">
        <v>110</v>
      </c>
    </row>
    <row r="448" spans="1:2" ht="15" customHeight="1">
      <c r="A448" s="1" t="s">
        <v>24</v>
      </c>
      <c r="B448" s="2" t="s">
        <v>17</v>
      </c>
    </row>
    <row r="449" spans="1:2" ht="15" customHeight="1">
      <c r="A449" s="1" t="s">
        <v>25</v>
      </c>
      <c r="B449" s="2" t="s">
        <v>26</v>
      </c>
    </row>
    <row r="450" spans="1:2" ht="15" customHeight="1">
      <c r="A450" s="1" t="s">
        <v>27</v>
      </c>
      <c r="B450" s="2" t="s">
        <v>28</v>
      </c>
    </row>
    <row r="451" spans="1:2" ht="15" customHeight="1">
      <c r="A451" s="1" t="s">
        <v>29</v>
      </c>
      <c r="B451" s="2" t="s">
        <v>30</v>
      </c>
    </row>
    <row r="452" spans="1:2" ht="15" customHeight="1">
      <c r="A452" s="1" t="s">
        <v>31</v>
      </c>
      <c r="B452" s="2" t="s">
        <v>32</v>
      </c>
    </row>
    <row r="453" spans="1:2" ht="15" customHeight="1">
      <c r="A453" s="1" t="s">
        <v>33</v>
      </c>
      <c r="B453" s="2" t="s">
        <v>34</v>
      </c>
    </row>
    <row r="454" spans="1:2" ht="15" customHeight="1">
      <c r="A454" s="1" t="s">
        <v>35</v>
      </c>
      <c r="B454" s="2" t="s">
        <v>36</v>
      </c>
    </row>
    <row r="455" spans="1:2" ht="15" customHeight="1">
      <c r="A455" s="1" t="s">
        <v>37</v>
      </c>
      <c r="B455" s="2" t="s">
        <v>38</v>
      </c>
    </row>
    <row r="456" spans="1:2" ht="15" customHeight="1">
      <c r="A456" s="1" t="s">
        <v>39</v>
      </c>
      <c r="B456" s="2" t="s">
        <v>40</v>
      </c>
    </row>
    <row r="457" spans="1:2" ht="15" customHeight="1">
      <c r="A457" s="1" t="s">
        <v>41</v>
      </c>
      <c r="B457" s="2" t="s">
        <v>111</v>
      </c>
    </row>
    <row r="459" spans="1:2" ht="15" customHeight="1">
      <c r="A459" s="8" t="s">
        <v>43</v>
      </c>
      <c r="B459" s="8"/>
    </row>
    <row r="460" spans="1:2" ht="15" customHeight="1">
      <c r="A460" s="1" t="s">
        <v>44</v>
      </c>
      <c r="B460" s="2" t="s">
        <v>45</v>
      </c>
    </row>
    <row r="461" spans="1:2" ht="15" customHeight="1">
      <c r="A461" s="1" t="s">
        <v>46</v>
      </c>
      <c r="B461" s="2" t="s">
        <v>47</v>
      </c>
    </row>
    <row r="463" spans="1:2" ht="15" customHeight="1">
      <c r="A463" s="8" t="s">
        <v>48</v>
      </c>
      <c r="B463" s="8"/>
    </row>
    <row r="464" spans="1:2" ht="15" customHeight="1">
      <c r="A464" s="1" t="s">
        <v>49</v>
      </c>
      <c r="B464" s="2" t="s">
        <v>50</v>
      </c>
    </row>
    <row r="465" spans="1:2" ht="15" customHeight="1">
      <c r="A465" s="1" t="s">
        <v>51</v>
      </c>
      <c r="B465" s="2" t="s">
        <v>52</v>
      </c>
    </row>
    <row r="467" spans="1:2" ht="15" customHeight="1">
      <c r="A467" s="8" t="s">
        <v>53</v>
      </c>
      <c r="B467" s="8"/>
    </row>
    <row r="468" spans="1:2" ht="15" customHeight="1">
      <c r="A468" s="1" t="s">
        <v>54</v>
      </c>
      <c r="B468" s="2" t="s">
        <v>40</v>
      </c>
    </row>
    <row r="469" spans="1:2" ht="15" customHeight="1">
      <c r="A469" s="1" t="s">
        <v>55</v>
      </c>
      <c r="B469" s="2" t="s">
        <v>56</v>
      </c>
    </row>
    <row r="471" spans="1:2" ht="15" customHeight="1">
      <c r="A471" s="8" t="s">
        <v>57</v>
      </c>
      <c r="B471" s="8"/>
    </row>
    <row r="472" spans="1:2" ht="15" customHeight="1">
      <c r="A472" s="1" t="s">
        <v>58</v>
      </c>
      <c r="B472" s="2" t="s">
        <v>59</v>
      </c>
    </row>
    <row r="474" spans="1:2" ht="15" customHeight="1">
      <c r="A474" s="8" t="s">
        <v>60</v>
      </c>
      <c r="B474" s="8"/>
    </row>
    <row r="475" spans="1:2" ht="15" customHeight="1">
      <c r="A475" s="1" t="s">
        <v>61</v>
      </c>
      <c r="B475" s="2" t="s">
        <v>40</v>
      </c>
    </row>
    <row r="477" spans="1:2" ht="15" customHeight="1">
      <c r="A477" s="8" t="s">
        <v>62</v>
      </c>
      <c r="B477" s="8"/>
    </row>
    <row r="478" spans="1:2" ht="15" customHeight="1">
      <c r="A478" s="1" t="s">
        <v>63</v>
      </c>
      <c r="B478" s="2" t="s">
        <v>64</v>
      </c>
    </row>
    <row r="481" spans="1:2" ht="15" customHeight="1">
      <c r="A481" s="8" t="s">
        <v>112</v>
      </c>
      <c r="B481" s="8"/>
    </row>
    <row r="482" spans="1:2" ht="15" customHeight="1">
      <c r="A482" s="1" t="s">
        <v>22</v>
      </c>
      <c r="B482" s="2" t="s">
        <v>113</v>
      </c>
    </row>
    <row r="483" spans="1:2" ht="15" customHeight="1">
      <c r="A483" s="1" t="s">
        <v>24</v>
      </c>
      <c r="B483" s="2" t="s">
        <v>17</v>
      </c>
    </row>
    <row r="484" spans="1:2" ht="15" customHeight="1">
      <c r="A484" s="1" t="s">
        <v>25</v>
      </c>
      <c r="B484" s="2" t="s">
        <v>26</v>
      </c>
    </row>
    <row r="485" spans="1:2" ht="15" customHeight="1">
      <c r="A485" s="1" t="s">
        <v>27</v>
      </c>
      <c r="B485" s="2" t="s">
        <v>28</v>
      </c>
    </row>
    <row r="486" spans="1:2" ht="15" customHeight="1">
      <c r="A486" s="1" t="s">
        <v>29</v>
      </c>
      <c r="B486" s="2" t="s">
        <v>30</v>
      </c>
    </row>
    <row r="487" spans="1:2" ht="15" customHeight="1">
      <c r="A487" s="1" t="s">
        <v>31</v>
      </c>
      <c r="B487" s="2" t="s">
        <v>32</v>
      </c>
    </row>
    <row r="488" spans="1:2" ht="15" customHeight="1">
      <c r="A488" s="1" t="s">
        <v>33</v>
      </c>
      <c r="B488" s="2" t="s">
        <v>34</v>
      </c>
    </row>
    <row r="489" spans="1:2" ht="15" customHeight="1">
      <c r="A489" s="1" t="s">
        <v>35</v>
      </c>
      <c r="B489" s="2" t="s">
        <v>36</v>
      </c>
    </row>
    <row r="490" spans="1:2" ht="15" customHeight="1">
      <c r="A490" s="1" t="s">
        <v>37</v>
      </c>
      <c r="B490" s="2" t="s">
        <v>38</v>
      </c>
    </row>
    <row r="491" spans="1:2" ht="15" customHeight="1">
      <c r="A491" s="1" t="s">
        <v>39</v>
      </c>
      <c r="B491" s="2" t="s">
        <v>40</v>
      </c>
    </row>
    <row r="492" spans="1:2" ht="15" customHeight="1">
      <c r="A492" s="1" t="s">
        <v>41</v>
      </c>
      <c r="B492" s="2" t="s">
        <v>114</v>
      </c>
    </row>
    <row r="494" spans="1:2" ht="15" customHeight="1">
      <c r="A494" s="8" t="s">
        <v>43</v>
      </c>
      <c r="B494" s="8"/>
    </row>
    <row r="495" spans="1:2" ht="15" customHeight="1">
      <c r="A495" s="1" t="s">
        <v>44</v>
      </c>
      <c r="B495" s="2" t="s">
        <v>45</v>
      </c>
    </row>
    <row r="496" spans="1:2" ht="15" customHeight="1">
      <c r="A496" s="1" t="s">
        <v>46</v>
      </c>
      <c r="B496" s="2" t="s">
        <v>47</v>
      </c>
    </row>
    <row r="498" spans="1:2" ht="15" customHeight="1">
      <c r="A498" s="8" t="s">
        <v>48</v>
      </c>
      <c r="B498" s="8"/>
    </row>
    <row r="499" spans="1:2" ht="15" customHeight="1">
      <c r="A499" s="1" t="s">
        <v>49</v>
      </c>
      <c r="B499" s="2" t="s">
        <v>50</v>
      </c>
    </row>
    <row r="500" spans="1:2" ht="15" customHeight="1">
      <c r="A500" s="1" t="s">
        <v>51</v>
      </c>
      <c r="B500" s="2" t="s">
        <v>52</v>
      </c>
    </row>
    <row r="502" spans="1:2" ht="15" customHeight="1">
      <c r="A502" s="8" t="s">
        <v>53</v>
      </c>
      <c r="B502" s="8"/>
    </row>
    <row r="503" spans="1:2" ht="15" customHeight="1">
      <c r="A503" s="1" t="s">
        <v>54</v>
      </c>
      <c r="B503" s="2" t="s">
        <v>40</v>
      </c>
    </row>
    <row r="504" spans="1:2" ht="15" customHeight="1">
      <c r="A504" s="1" t="s">
        <v>55</v>
      </c>
      <c r="B504" s="2" t="s">
        <v>56</v>
      </c>
    </row>
    <row r="506" spans="1:2" ht="15" customHeight="1">
      <c r="A506" s="8" t="s">
        <v>57</v>
      </c>
      <c r="B506" s="8"/>
    </row>
    <row r="507" spans="1:2" ht="15" customHeight="1">
      <c r="A507" s="1" t="s">
        <v>58</v>
      </c>
      <c r="B507" s="2" t="s">
        <v>59</v>
      </c>
    </row>
    <row r="509" spans="1:2" ht="15" customHeight="1">
      <c r="A509" s="8" t="s">
        <v>60</v>
      </c>
      <c r="B509" s="8"/>
    </row>
    <row r="510" spans="1:2" ht="15" customHeight="1">
      <c r="A510" s="1" t="s">
        <v>61</v>
      </c>
      <c r="B510" s="2" t="s">
        <v>40</v>
      </c>
    </row>
    <row r="512" spans="1:2" ht="15" customHeight="1">
      <c r="A512" s="8" t="s">
        <v>62</v>
      </c>
      <c r="B512" s="8"/>
    </row>
    <row r="513" spans="1:2" ht="15" customHeight="1">
      <c r="A513" s="1" t="s">
        <v>63</v>
      </c>
      <c r="B513" s="2" t="s">
        <v>64</v>
      </c>
    </row>
  </sheetData>
  <mergeCells count="100">
    <mergeCell ref="A502:B502"/>
    <mergeCell ref="A506:B506"/>
    <mergeCell ref="A509:B509"/>
    <mergeCell ref="A512:B512"/>
    <mergeCell ref="A471:B471"/>
    <mergeCell ref="A474:B474"/>
    <mergeCell ref="A477:B477"/>
    <mergeCell ref="A481:B481"/>
    <mergeCell ref="A494:B494"/>
    <mergeCell ref="A498:B498"/>
    <mergeCell ref="A467:B467"/>
    <mergeCell ref="A407:B407"/>
    <mergeCell ref="A411:B411"/>
    <mergeCell ref="A424:B424"/>
    <mergeCell ref="A428:B428"/>
    <mergeCell ref="A432:B432"/>
    <mergeCell ref="A436:B436"/>
    <mergeCell ref="A439:B439"/>
    <mergeCell ref="A442:B442"/>
    <mergeCell ref="A446:B446"/>
    <mergeCell ref="A459:B459"/>
    <mergeCell ref="A463:B463"/>
    <mergeCell ref="A404:B404"/>
    <mergeCell ref="A354:B354"/>
    <mergeCell ref="A358:B358"/>
    <mergeCell ref="A362:B362"/>
    <mergeCell ref="A366:B366"/>
    <mergeCell ref="A369:B369"/>
    <mergeCell ref="A372:B372"/>
    <mergeCell ref="A376:B376"/>
    <mergeCell ref="A389:B389"/>
    <mergeCell ref="A393:B393"/>
    <mergeCell ref="A397:B397"/>
    <mergeCell ref="A401:B401"/>
    <mergeCell ref="A341:B341"/>
    <mergeCell ref="A292:B292"/>
    <mergeCell ref="A296:B296"/>
    <mergeCell ref="A299:B299"/>
    <mergeCell ref="A302:B302"/>
    <mergeCell ref="A306:B306"/>
    <mergeCell ref="A319:B319"/>
    <mergeCell ref="A323:B323"/>
    <mergeCell ref="A327:B327"/>
    <mergeCell ref="A331:B331"/>
    <mergeCell ref="A334:B334"/>
    <mergeCell ref="A337:B337"/>
    <mergeCell ref="A288:B288"/>
    <mergeCell ref="A229:B229"/>
    <mergeCell ref="A232:B232"/>
    <mergeCell ref="A236:B236"/>
    <mergeCell ref="A249:B249"/>
    <mergeCell ref="A253:B253"/>
    <mergeCell ref="A257:B257"/>
    <mergeCell ref="A261:B261"/>
    <mergeCell ref="A264:B264"/>
    <mergeCell ref="A267:B267"/>
    <mergeCell ref="A271:B271"/>
    <mergeCell ref="A284:B284"/>
    <mergeCell ref="A226:B226"/>
    <mergeCell ref="A166:B166"/>
    <mergeCell ref="A179:B179"/>
    <mergeCell ref="A183:B183"/>
    <mergeCell ref="A187:B187"/>
    <mergeCell ref="A191:B191"/>
    <mergeCell ref="A194:B194"/>
    <mergeCell ref="A197:B197"/>
    <mergeCell ref="A201:B201"/>
    <mergeCell ref="A214:B214"/>
    <mergeCell ref="A218:B218"/>
    <mergeCell ref="A222:B222"/>
    <mergeCell ref="A162:B162"/>
    <mergeCell ref="A113:B113"/>
    <mergeCell ref="A117:B117"/>
    <mergeCell ref="A121:B121"/>
    <mergeCell ref="A124:B124"/>
    <mergeCell ref="A127:B127"/>
    <mergeCell ref="A131:B131"/>
    <mergeCell ref="A144:B144"/>
    <mergeCell ref="A148:B148"/>
    <mergeCell ref="A152:B152"/>
    <mergeCell ref="A156:B156"/>
    <mergeCell ref="A159:B159"/>
    <mergeCell ref="A109:B109"/>
    <mergeCell ref="A42:B42"/>
    <mergeCell ref="A45:B45"/>
    <mergeCell ref="A48:B48"/>
    <mergeCell ref="A61:B61"/>
    <mergeCell ref="A74:B74"/>
    <mergeCell ref="A78:B78"/>
    <mergeCell ref="A82:B82"/>
    <mergeCell ref="A86:B86"/>
    <mergeCell ref="A89:B89"/>
    <mergeCell ref="A92:B92"/>
    <mergeCell ref="A96:B96"/>
    <mergeCell ref="A39:B39"/>
    <mergeCell ref="A11:B11"/>
    <mergeCell ref="A14:B14"/>
    <mergeCell ref="A27:B27"/>
    <mergeCell ref="A31:B31"/>
    <mergeCell ref="A35:B35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C9FD1-ECBF-40F1-8EA6-3EF2DADD0EB3}">
  <dimension ref="B3:L19"/>
  <sheetViews>
    <sheetView tabSelected="1" workbookViewId="0">
      <selection activeCell="P5" sqref="P5"/>
    </sheetView>
  </sheetViews>
  <sheetFormatPr defaultRowHeight="12.75"/>
  <cols>
    <col min="12" max="12" width="15" customWidth="1"/>
  </cols>
  <sheetData>
    <row r="3" spans="2:12">
      <c r="B3" s="4" t="s">
        <v>146</v>
      </c>
      <c r="J3" t="s">
        <v>132</v>
      </c>
    </row>
    <row r="4" spans="2:12">
      <c r="B4" t="s">
        <v>133</v>
      </c>
      <c r="F4" t="s">
        <v>134</v>
      </c>
      <c r="G4" t="s">
        <v>135</v>
      </c>
      <c r="H4" t="s">
        <v>136</v>
      </c>
      <c r="J4" t="s">
        <v>134</v>
      </c>
      <c r="K4" t="s">
        <v>135</v>
      </c>
      <c r="L4" t="s">
        <v>136</v>
      </c>
    </row>
    <row r="5" spans="2:12">
      <c r="C5" t="s">
        <v>137</v>
      </c>
      <c r="F5">
        <v>5.1367470896885319</v>
      </c>
      <c r="G5">
        <v>4.1374419330251886</v>
      </c>
      <c r="H5">
        <v>6.1360522463518752</v>
      </c>
      <c r="J5" s="7">
        <f>10^F5</f>
        <v>137008.366898515</v>
      </c>
      <c r="K5" s="7">
        <f t="shared" ref="K5:L10" si="0">10^G5</f>
        <v>13722.774695476026</v>
      </c>
      <c r="L5" s="7">
        <f t="shared" si="0"/>
        <v>1367893.3755566513</v>
      </c>
    </row>
    <row r="6" spans="2:12">
      <c r="C6" t="s">
        <v>138</v>
      </c>
      <c r="F6">
        <v>5.5401658969804704</v>
      </c>
      <c r="G6">
        <v>5.1628374388002687</v>
      </c>
      <c r="H6">
        <v>5.917494355160672</v>
      </c>
      <c r="J6" s="7">
        <f t="shared" ref="J6:J10" si="1">10^F6</f>
        <v>346869.32642652607</v>
      </c>
      <c r="K6" s="7">
        <f t="shared" si="0"/>
        <v>145491.4388193576</v>
      </c>
      <c r="L6" s="7">
        <f t="shared" si="0"/>
        <v>826978.75965732476</v>
      </c>
    </row>
    <row r="7" spans="2:12">
      <c r="C7" t="s">
        <v>139</v>
      </c>
      <c r="F7">
        <v>4.5273250203525297</v>
      </c>
      <c r="G7">
        <v>3.6759079427454719</v>
      </c>
      <c r="H7">
        <v>5.3787420979595879</v>
      </c>
      <c r="J7" s="7">
        <f t="shared" si="1"/>
        <v>33676.350452637838</v>
      </c>
      <c r="K7" s="7">
        <f t="shared" si="0"/>
        <v>4741.4147100029641</v>
      </c>
      <c r="L7" s="7">
        <f t="shared" si="0"/>
        <v>239189.49283560389</v>
      </c>
    </row>
    <row r="8" spans="2:12">
      <c r="C8" t="s">
        <v>140</v>
      </c>
      <c r="F8">
        <v>5.1645091565093546</v>
      </c>
      <c r="G8">
        <v>4.931509272876025</v>
      </c>
      <c r="H8">
        <v>5.3975090401426842</v>
      </c>
      <c r="J8" s="7">
        <f t="shared" si="1"/>
        <v>146052.55423146044</v>
      </c>
      <c r="K8" s="7">
        <f t="shared" si="0"/>
        <v>85410.108363668696</v>
      </c>
      <c r="L8" s="7">
        <f t="shared" si="0"/>
        <v>249752.03762424292</v>
      </c>
    </row>
    <row r="9" spans="2:12">
      <c r="C9" t="s">
        <v>141</v>
      </c>
      <c r="F9">
        <v>5.0732564991006273</v>
      </c>
      <c r="G9">
        <v>4.7598079889418621</v>
      </c>
      <c r="H9">
        <v>5.3867050092593924</v>
      </c>
      <c r="J9" s="7">
        <f t="shared" si="1"/>
        <v>118374.04794636168</v>
      </c>
      <c r="K9" s="7">
        <f t="shared" si="0"/>
        <v>57518.55790289984</v>
      </c>
      <c r="L9" s="7">
        <f t="shared" si="0"/>
        <v>243615.55188609942</v>
      </c>
    </row>
    <row r="10" spans="2:12">
      <c r="C10" t="s">
        <v>142</v>
      </c>
      <c r="F10">
        <v>5.8611372650470841</v>
      </c>
      <c r="G10">
        <v>5.7037040481442727</v>
      </c>
      <c r="H10">
        <v>6.0185704819498955</v>
      </c>
      <c r="J10" s="7">
        <f t="shared" si="1"/>
        <v>726335.48998773866</v>
      </c>
      <c r="K10" s="7">
        <f t="shared" si="0"/>
        <v>505480.08301710011</v>
      </c>
      <c r="L10" s="7">
        <f t="shared" si="0"/>
        <v>1043687.4997464168</v>
      </c>
    </row>
    <row r="13" spans="2:12">
      <c r="F13" t="s">
        <v>143</v>
      </c>
      <c r="G13" t="s">
        <v>144</v>
      </c>
      <c r="H13" t="s">
        <v>145</v>
      </c>
    </row>
    <row r="14" spans="2:12">
      <c r="C14" t="s">
        <v>137</v>
      </c>
      <c r="F14">
        <v>6.1360522463518752</v>
      </c>
      <c r="G14">
        <v>4.1374419330251886</v>
      </c>
      <c r="H14">
        <v>5.1367470896885319</v>
      </c>
    </row>
    <row r="15" spans="2:12">
      <c r="C15" t="s">
        <v>138</v>
      </c>
      <c r="F15">
        <v>5.917494355160672</v>
      </c>
      <c r="G15">
        <v>5.1628374388002687</v>
      </c>
      <c r="H15">
        <v>5.5401658969804704</v>
      </c>
    </row>
    <row r="16" spans="2:12">
      <c r="C16" t="s">
        <v>139</v>
      </c>
      <c r="F16">
        <v>5.3787420979595879</v>
      </c>
      <c r="G16">
        <v>3.6759079427454719</v>
      </c>
      <c r="H16">
        <v>4.5273250203525297</v>
      </c>
    </row>
    <row r="17" spans="3:8">
      <c r="C17" t="s">
        <v>140</v>
      </c>
      <c r="F17">
        <v>5.3975090401426842</v>
      </c>
      <c r="G17">
        <v>4.931509272876025</v>
      </c>
      <c r="H17">
        <v>5.1645091565093546</v>
      </c>
    </row>
    <row r="18" spans="3:8">
      <c r="C18" t="s">
        <v>141</v>
      </c>
      <c r="F18">
        <v>5.3867050092593924</v>
      </c>
      <c r="G18">
        <v>4.7598079889418621</v>
      </c>
      <c r="H18">
        <v>5.0732564991006273</v>
      </c>
    </row>
    <row r="19" spans="3:8">
      <c r="C19" t="s">
        <v>142</v>
      </c>
      <c r="F19">
        <v>6.0185704819498955</v>
      </c>
      <c r="G19">
        <v>5.7037040481442727</v>
      </c>
      <c r="H19">
        <v>5.8611372650470841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General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Girgis</dc:creator>
  <cp:lastModifiedBy>Myron Christodoulides</cp:lastModifiedBy>
  <dcterms:created xsi:type="dcterms:W3CDTF">2025-07-29T14:45:03Z</dcterms:created>
  <dcterms:modified xsi:type="dcterms:W3CDTF">2025-07-30T13:38:42Z</dcterms:modified>
</cp:coreProperties>
</file>