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submitted\Michael-MaFA23\westerns for imageJ\"/>
    </mc:Choice>
  </mc:AlternateContent>
  <xr:revisionPtr revIDLastSave="0" documentId="8_{0B689C98-3F4C-4D8A-836F-78C2334DB603}" xr6:coauthVersionLast="47" xr6:coauthVersionMax="47" xr10:uidLastSave="{00000000-0000-0000-0000-000000000000}"/>
  <bookViews>
    <workbookView xWindow="21480" yWindow="-120" windowWidth="19440" windowHeight="15000" xr2:uid="{A5A0CED9-7B84-44DF-B20F-6606E48CC6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1" l="1"/>
  <c r="I130" i="1"/>
  <c r="H130" i="1"/>
  <c r="G130" i="1"/>
  <c r="T60" i="1"/>
  <c r="K23" i="1"/>
  <c r="O55" i="1"/>
  <c r="O59" i="1"/>
  <c r="O63" i="1"/>
  <c r="O38" i="1"/>
  <c r="O40" i="1"/>
  <c r="O44" i="1"/>
  <c r="O48" i="1"/>
  <c r="K55" i="1"/>
  <c r="N55" i="1" s="1"/>
  <c r="L55" i="1"/>
  <c r="M55" i="1"/>
  <c r="K56" i="1"/>
  <c r="N56" i="1" s="1"/>
  <c r="L56" i="1"/>
  <c r="M56" i="1"/>
  <c r="K57" i="1"/>
  <c r="N57" i="1" s="1"/>
  <c r="L57" i="1"/>
  <c r="O57" i="1" s="1"/>
  <c r="M57" i="1"/>
  <c r="K58" i="1"/>
  <c r="N58" i="1" s="1"/>
  <c r="L58" i="1"/>
  <c r="M58" i="1"/>
  <c r="K59" i="1"/>
  <c r="N59" i="1" s="1"/>
  <c r="L59" i="1"/>
  <c r="M59" i="1"/>
  <c r="K60" i="1"/>
  <c r="N60" i="1" s="1"/>
  <c r="L60" i="1"/>
  <c r="M60" i="1"/>
  <c r="K61" i="1"/>
  <c r="N61" i="1" s="1"/>
  <c r="L61" i="1"/>
  <c r="O61" i="1" s="1"/>
  <c r="M61" i="1"/>
  <c r="K62" i="1"/>
  <c r="N62" i="1" s="1"/>
  <c r="L62" i="1"/>
  <c r="M62" i="1"/>
  <c r="K63" i="1"/>
  <c r="N63" i="1" s="1"/>
  <c r="L63" i="1"/>
  <c r="M63" i="1"/>
  <c r="K64" i="1"/>
  <c r="N64" i="1" s="1"/>
  <c r="L64" i="1"/>
  <c r="M64" i="1"/>
  <c r="M54" i="1"/>
  <c r="L54" i="1"/>
  <c r="K54" i="1"/>
  <c r="N54" i="1" s="1"/>
  <c r="K39" i="1"/>
  <c r="N39" i="1" s="1"/>
  <c r="L39" i="1"/>
  <c r="M39" i="1"/>
  <c r="K40" i="1"/>
  <c r="N40" i="1" s="1"/>
  <c r="L40" i="1"/>
  <c r="M40" i="1"/>
  <c r="K41" i="1"/>
  <c r="N41" i="1" s="1"/>
  <c r="L41" i="1"/>
  <c r="M41" i="1"/>
  <c r="K42" i="1"/>
  <c r="N42" i="1" s="1"/>
  <c r="L42" i="1"/>
  <c r="O42" i="1" s="1"/>
  <c r="M42" i="1"/>
  <c r="K43" i="1"/>
  <c r="N43" i="1" s="1"/>
  <c r="L43" i="1"/>
  <c r="M43" i="1"/>
  <c r="K44" i="1"/>
  <c r="N44" i="1" s="1"/>
  <c r="L44" i="1"/>
  <c r="M44" i="1"/>
  <c r="K45" i="1"/>
  <c r="N45" i="1" s="1"/>
  <c r="L45" i="1"/>
  <c r="M45" i="1"/>
  <c r="K46" i="1"/>
  <c r="N46" i="1" s="1"/>
  <c r="L46" i="1"/>
  <c r="O46" i="1" s="1"/>
  <c r="M46" i="1"/>
  <c r="K47" i="1"/>
  <c r="N47" i="1" s="1"/>
  <c r="L47" i="1"/>
  <c r="M47" i="1"/>
  <c r="K48" i="1"/>
  <c r="N48" i="1" s="1"/>
  <c r="L48" i="1"/>
  <c r="M48" i="1"/>
  <c r="K49" i="1"/>
  <c r="N49" i="1" s="1"/>
  <c r="L49" i="1"/>
  <c r="M49" i="1"/>
  <c r="K50" i="1"/>
  <c r="N50" i="1" s="1"/>
  <c r="L50" i="1"/>
  <c r="O50" i="1" s="1"/>
  <c r="M50" i="1"/>
  <c r="K51" i="1"/>
  <c r="L51" i="1"/>
  <c r="M51" i="1"/>
  <c r="M38" i="1"/>
  <c r="L38" i="1"/>
  <c r="K38" i="1"/>
  <c r="N38" i="1" s="1"/>
  <c r="K24" i="1"/>
  <c r="L24" i="1"/>
  <c r="M24" i="1"/>
  <c r="K25" i="1"/>
  <c r="L25" i="1"/>
  <c r="M25" i="1"/>
  <c r="K26" i="1"/>
  <c r="L26" i="1"/>
  <c r="M26" i="1"/>
  <c r="K27" i="1"/>
  <c r="L27" i="1"/>
  <c r="M27" i="1"/>
  <c r="K28" i="1"/>
  <c r="L28" i="1"/>
  <c r="M28" i="1"/>
  <c r="K29" i="1"/>
  <c r="L29" i="1"/>
  <c r="M29" i="1"/>
  <c r="K30" i="1"/>
  <c r="L30" i="1"/>
  <c r="M30" i="1"/>
  <c r="K31" i="1"/>
  <c r="L31" i="1"/>
  <c r="M31" i="1"/>
  <c r="K32" i="1"/>
  <c r="L32" i="1"/>
  <c r="M32" i="1"/>
  <c r="K33" i="1"/>
  <c r="L33" i="1"/>
  <c r="M33" i="1"/>
  <c r="K34" i="1"/>
  <c r="L34" i="1"/>
  <c r="M34" i="1"/>
  <c r="K35" i="1"/>
  <c r="L35" i="1"/>
  <c r="M35" i="1"/>
  <c r="M23" i="1"/>
  <c r="L23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M7" i="1"/>
  <c r="K7" i="1"/>
  <c r="L7" i="1"/>
  <c r="K4" i="1"/>
  <c r="G124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35" i="1"/>
  <c r="H35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5" i="1"/>
  <c r="H25" i="1"/>
  <c r="G24" i="1"/>
  <c r="H24" i="1"/>
  <c r="G23" i="1"/>
  <c r="H23" i="1"/>
  <c r="B23" i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7" i="1"/>
  <c r="O49" i="1" l="1"/>
  <c r="O47" i="1"/>
  <c r="O45" i="1"/>
  <c r="O43" i="1"/>
  <c r="O41" i="1"/>
  <c r="O39" i="1"/>
  <c r="O64" i="1"/>
  <c r="O62" i="1"/>
  <c r="O60" i="1"/>
  <c r="O58" i="1"/>
  <c r="O56" i="1"/>
  <c r="O54" i="1"/>
  <c r="N17" i="1"/>
  <c r="N13" i="1"/>
  <c r="N9" i="1"/>
  <c r="N23" i="1"/>
  <c r="N66" i="1" s="1"/>
  <c r="N34" i="1"/>
  <c r="N30" i="1"/>
  <c r="N26" i="1"/>
  <c r="N51" i="1"/>
  <c r="O35" i="1"/>
  <c r="N14" i="1"/>
  <c r="N10" i="1"/>
  <c r="N31" i="1"/>
  <c r="N7" i="1"/>
  <c r="O19" i="1"/>
  <c r="O17" i="1"/>
  <c r="N15" i="1"/>
  <c r="O13" i="1"/>
  <c r="O11" i="1"/>
  <c r="O9" i="1"/>
  <c r="O23" i="1"/>
  <c r="O33" i="1"/>
  <c r="N32" i="1"/>
  <c r="O29" i="1"/>
  <c r="N28" i="1"/>
  <c r="O25" i="1"/>
  <c r="N24" i="1"/>
  <c r="O51" i="1"/>
  <c r="O31" i="1"/>
  <c r="N18" i="1"/>
  <c r="N35" i="1"/>
  <c r="N27" i="1"/>
  <c r="O7" i="1"/>
  <c r="N20" i="1"/>
  <c r="N16" i="1"/>
  <c r="N12" i="1"/>
  <c r="N8" i="1"/>
  <c r="N33" i="1"/>
  <c r="N29" i="1"/>
  <c r="N25" i="1"/>
  <c r="O27" i="1"/>
  <c r="O15" i="1"/>
  <c r="N19" i="1"/>
  <c r="N11" i="1"/>
  <c r="O34" i="1"/>
  <c r="O32" i="1"/>
  <c r="O30" i="1"/>
  <c r="O28" i="1"/>
  <c r="O26" i="1"/>
  <c r="O24" i="1"/>
  <c r="O20" i="1"/>
  <c r="O18" i="1"/>
  <c r="O16" i="1"/>
  <c r="O14" i="1"/>
  <c r="O12" i="1"/>
  <c r="O10" i="1"/>
  <c r="O8" i="1"/>
</calcChain>
</file>

<file path=xl/sharedStrings.xml><?xml version="1.0" encoding="utf-8"?>
<sst xmlns="http://schemas.openxmlformats.org/spreadsheetml/2006/main" count="186" uniqueCount="72">
  <si>
    <t>Analysis of blot data with ImageJ</t>
  </si>
  <si>
    <t>P9-17</t>
  </si>
  <si>
    <t>FA1090</t>
  </si>
  <si>
    <t>Blot 1 lane</t>
  </si>
  <si>
    <t>Sample</t>
  </si>
  <si>
    <t>GC-1</t>
  </si>
  <si>
    <t>GC-2</t>
  </si>
  <si>
    <t>GC-3</t>
  </si>
  <si>
    <t>GC-4</t>
  </si>
  <si>
    <t>GC-5</t>
  </si>
  <si>
    <t>GC-6</t>
  </si>
  <si>
    <t>GC-7</t>
  </si>
  <si>
    <t>GC-8</t>
  </si>
  <si>
    <t>GC-9</t>
  </si>
  <si>
    <t>GC-10</t>
  </si>
  <si>
    <t>GC-11</t>
  </si>
  <si>
    <t>GC-12</t>
  </si>
  <si>
    <t>densitometry readings</t>
  </si>
  <si>
    <t>Mean</t>
  </si>
  <si>
    <t>SD</t>
  </si>
  <si>
    <t>GC-13</t>
  </si>
  <si>
    <t>GC-14</t>
  </si>
  <si>
    <t>GC-15</t>
  </si>
  <si>
    <t>GC-16</t>
  </si>
  <si>
    <t>GC-17</t>
  </si>
  <si>
    <t>GC-18</t>
  </si>
  <si>
    <t>GC-19</t>
  </si>
  <si>
    <t>GC-20</t>
  </si>
  <si>
    <t>GC-21</t>
  </si>
  <si>
    <t>GC-22</t>
  </si>
  <si>
    <t>GC-23</t>
  </si>
  <si>
    <t>GC-24</t>
  </si>
  <si>
    <t>GC-25</t>
  </si>
  <si>
    <t>GC-26</t>
  </si>
  <si>
    <t>GC-27</t>
  </si>
  <si>
    <t>GC-28</t>
  </si>
  <si>
    <t>GC-29</t>
  </si>
  <si>
    <t>GC-30</t>
  </si>
  <si>
    <t>GC-31</t>
  </si>
  <si>
    <t>GC-32</t>
  </si>
  <si>
    <t>GC-33</t>
  </si>
  <si>
    <t>GC-34</t>
  </si>
  <si>
    <t>GC-35</t>
  </si>
  <si>
    <t>GC-36</t>
  </si>
  <si>
    <t>GC-37</t>
  </si>
  <si>
    <t>GC-38</t>
  </si>
  <si>
    <t>GC-39</t>
  </si>
  <si>
    <t>GC-40</t>
  </si>
  <si>
    <t>GC-41</t>
  </si>
  <si>
    <t>GC-42</t>
  </si>
  <si>
    <t>GC-43</t>
  </si>
  <si>
    <t>GC-44</t>
  </si>
  <si>
    <t>GC-45</t>
  </si>
  <si>
    <t>GC-46</t>
  </si>
  <si>
    <t>GC-47</t>
  </si>
  <si>
    <t>GC-48</t>
  </si>
  <si>
    <t>GC-49</t>
  </si>
  <si>
    <t>GC-50</t>
  </si>
  <si>
    <t>Blot 2</t>
  </si>
  <si>
    <t>Blot 3</t>
  </si>
  <si>
    <t>red band</t>
  </si>
  <si>
    <t>blot 4</t>
  </si>
  <si>
    <t>AR205</t>
  </si>
  <si>
    <t>blot 1</t>
  </si>
  <si>
    <t>blot 2</t>
  </si>
  <si>
    <t>blot 3</t>
  </si>
  <si>
    <t>average of all red bands</t>
  </si>
  <si>
    <t>Ratios of gel expression relative to densitometry of red 70kDa band</t>
  </si>
  <si>
    <t>Normalise all data relatiev to average of red bands</t>
  </si>
  <si>
    <t>normalised to red band intensities and ordered on low to high</t>
  </si>
  <si>
    <t>without normalisation and ordered low to high</t>
  </si>
  <si>
    <t>average of 70kDa bands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</si>
</sst>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" fontId="0" fillId="0" borderId="0" xfId="0" applyNumberFormat="1"/>
    <xf numFmtId="1" fontId="1" fillId="0" borderId="0" xfId="0" applyNumberFormat="1" applyFont="1"/>
    <xf numFmtId="0" fontId="3" fillId="0" borderId="0" xfId="0" applyFont="1"/>
    <xf numFmtId="1" fontId="4" fillId="0" borderId="0" xfId="0" applyNumberFormat="1" applyFont="1"/>
    <xf numFmtId="1" fontId="3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0" fontId="5" fillId="0" borderId="0" xfId="0" applyFont="1"/>
    <xf numFmtId="1" fontId="6" fillId="0" borderId="0" xfId="0" applyNumberFormat="1" applyFont="1"/>
    <xf numFmtId="1" fontId="5" fillId="0" borderId="0" xfId="0" applyNumberFormat="1" applyFont="1"/>
    <xf numFmtId="0" fontId="3" fillId="2" borderId="0" xfId="0" applyFont="1" applyFill="1"/>
    <xf numFmtId="1" fontId="4" fillId="2" borderId="0" xfId="0" applyNumberFormat="1" applyFont="1" applyFill="1"/>
    <xf numFmtId="1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Sheet1!$H$71:$H$122</c:f>
                <c:numCache>
                  <c:formatCode>General</c:formatCode>
                  <c:ptCount val="52"/>
                  <c:pt idx="0">
                    <c:v>969.00997586884182</c:v>
                  </c:pt>
                  <c:pt idx="1">
                    <c:v>1079.211440512624</c:v>
                  </c:pt>
                  <c:pt idx="2">
                    <c:v>648.444549158472</c:v>
                  </c:pt>
                  <c:pt idx="3">
                    <c:v>1152.2041196477878</c:v>
                  </c:pt>
                  <c:pt idx="4">
                    <c:v>1792.6378143209336</c:v>
                  </c:pt>
                  <c:pt idx="5">
                    <c:v>1674.4930576147517</c:v>
                  </c:pt>
                  <c:pt idx="6">
                    <c:v>466.01537885925393</c:v>
                  </c:pt>
                  <c:pt idx="7">
                    <c:v>1598.1965878243309</c:v>
                  </c:pt>
                  <c:pt idx="8">
                    <c:v>1445.9474402619205</c:v>
                  </c:pt>
                  <c:pt idx="9">
                    <c:v>1463.9931693829722</c:v>
                  </c:pt>
                  <c:pt idx="10">
                    <c:v>1505.1891354023694</c:v>
                  </c:pt>
                  <c:pt idx="11">
                    <c:v>934.16558132556565</c:v>
                  </c:pt>
                  <c:pt idx="12">
                    <c:v>425.06038786663396</c:v>
                  </c:pt>
                  <c:pt idx="13">
                    <c:v>668.85000809847656</c:v>
                  </c:pt>
                  <c:pt idx="14">
                    <c:v>1170.0283472349429</c:v>
                  </c:pt>
                  <c:pt idx="15">
                    <c:v>1010.7879764487368</c:v>
                  </c:pt>
                  <c:pt idx="16">
                    <c:v>532.74665648880421</c:v>
                  </c:pt>
                  <c:pt idx="17">
                    <c:v>607.32555794510415</c:v>
                  </c:pt>
                  <c:pt idx="18">
                    <c:v>1416.5814484172804</c:v>
                  </c:pt>
                  <c:pt idx="19">
                    <c:v>533.53569077741372</c:v>
                  </c:pt>
                  <c:pt idx="20">
                    <c:v>1082.2302589252124</c:v>
                  </c:pt>
                  <c:pt idx="21">
                    <c:v>582.29746121147741</c:v>
                  </c:pt>
                  <c:pt idx="22">
                    <c:v>231.52177723344587</c:v>
                  </c:pt>
                  <c:pt idx="23">
                    <c:v>75.048872965110775</c:v>
                  </c:pt>
                  <c:pt idx="24">
                    <c:v>199.55533902487633</c:v>
                  </c:pt>
                  <c:pt idx="25">
                    <c:v>674.3419014120359</c:v>
                  </c:pt>
                  <c:pt idx="26">
                    <c:v>318.76218930941815</c:v>
                  </c:pt>
                  <c:pt idx="27">
                    <c:v>524.87839861565283</c:v>
                  </c:pt>
                  <c:pt idx="28">
                    <c:v>1976.1228032015956</c:v>
                  </c:pt>
                  <c:pt idx="29">
                    <c:v>1909.6361782636325</c:v>
                  </c:pt>
                  <c:pt idx="30">
                    <c:v>371.10690283708453</c:v>
                  </c:pt>
                  <c:pt idx="31">
                    <c:v>1530.1303866010896</c:v>
                  </c:pt>
                  <c:pt idx="32">
                    <c:v>811.05147802096997</c:v>
                  </c:pt>
                  <c:pt idx="33">
                    <c:v>1340.1083289545409</c:v>
                  </c:pt>
                  <c:pt idx="34">
                    <c:v>1411.965415062753</c:v>
                  </c:pt>
                  <c:pt idx="35">
                    <c:v>1103.9865639279003</c:v>
                  </c:pt>
                  <c:pt idx="36">
                    <c:v>825.34053577902012</c:v>
                  </c:pt>
                  <c:pt idx="37">
                    <c:v>1227.2326592785901</c:v>
                  </c:pt>
                  <c:pt idx="38">
                    <c:v>1010.011056045097</c:v>
                  </c:pt>
                  <c:pt idx="39">
                    <c:v>1519.5046341927793</c:v>
                  </c:pt>
                  <c:pt idx="40">
                    <c:v>807.25729066595352</c:v>
                  </c:pt>
                  <c:pt idx="41">
                    <c:v>1307.3011639761266</c:v>
                  </c:pt>
                  <c:pt idx="42">
                    <c:v>1318.4158423400925</c:v>
                  </c:pt>
                  <c:pt idx="43">
                    <c:v>826.10915340125348</c:v>
                  </c:pt>
                  <c:pt idx="44">
                    <c:v>613.53103697639733</c:v>
                  </c:pt>
                  <c:pt idx="45">
                    <c:v>959.57855332432268</c:v>
                  </c:pt>
                  <c:pt idx="46">
                    <c:v>1028.6121718120976</c:v>
                  </c:pt>
                  <c:pt idx="47">
                    <c:v>2016.0820915825823</c:v>
                  </c:pt>
                  <c:pt idx="48">
                    <c:v>929.60367899444111</c:v>
                  </c:pt>
                  <c:pt idx="49">
                    <c:v>1513.144738615576</c:v>
                  </c:pt>
                  <c:pt idx="50">
                    <c:v>691.31685933441543</c:v>
                  </c:pt>
                  <c:pt idx="51">
                    <c:v>1068.8799433675085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Sheet1!$F$71:$F$122</c:f>
              <c:strCache>
                <c:ptCount val="52"/>
                <c:pt idx="0">
                  <c:v>GC-7</c:v>
                </c:pt>
                <c:pt idx="1">
                  <c:v>GC-40</c:v>
                </c:pt>
                <c:pt idx="2">
                  <c:v>GC-30</c:v>
                </c:pt>
                <c:pt idx="3">
                  <c:v>GC-12</c:v>
                </c:pt>
                <c:pt idx="4">
                  <c:v>GC-8</c:v>
                </c:pt>
                <c:pt idx="5">
                  <c:v>GC-21</c:v>
                </c:pt>
                <c:pt idx="6">
                  <c:v>GC-31</c:v>
                </c:pt>
                <c:pt idx="7">
                  <c:v>GC-22</c:v>
                </c:pt>
                <c:pt idx="8">
                  <c:v>GC-23</c:v>
                </c:pt>
                <c:pt idx="9">
                  <c:v>GC-20</c:v>
                </c:pt>
                <c:pt idx="10">
                  <c:v>GC-17</c:v>
                </c:pt>
                <c:pt idx="11">
                  <c:v>GC-14</c:v>
                </c:pt>
                <c:pt idx="12">
                  <c:v>GC-39</c:v>
                </c:pt>
                <c:pt idx="13">
                  <c:v>GC-10</c:v>
                </c:pt>
                <c:pt idx="14">
                  <c:v>GC-24</c:v>
                </c:pt>
                <c:pt idx="15">
                  <c:v>GC-18</c:v>
                </c:pt>
                <c:pt idx="16">
                  <c:v>GC-19</c:v>
                </c:pt>
                <c:pt idx="17">
                  <c:v>GC-42</c:v>
                </c:pt>
                <c:pt idx="18">
                  <c:v>GC-15</c:v>
                </c:pt>
                <c:pt idx="19">
                  <c:v>GC-25</c:v>
                </c:pt>
                <c:pt idx="20">
                  <c:v>GC-37</c:v>
                </c:pt>
                <c:pt idx="21">
                  <c:v>GC-27</c:v>
                </c:pt>
                <c:pt idx="22">
                  <c:v>GC-26</c:v>
                </c:pt>
                <c:pt idx="23">
                  <c:v>GC-33</c:v>
                </c:pt>
                <c:pt idx="24">
                  <c:v>GC-41</c:v>
                </c:pt>
                <c:pt idx="25">
                  <c:v>GC-32</c:v>
                </c:pt>
                <c:pt idx="26">
                  <c:v>GC-11</c:v>
                </c:pt>
                <c:pt idx="27">
                  <c:v>GC-36</c:v>
                </c:pt>
                <c:pt idx="28">
                  <c:v>GC-6</c:v>
                </c:pt>
                <c:pt idx="29">
                  <c:v>GC-16</c:v>
                </c:pt>
                <c:pt idx="30">
                  <c:v>GC-38</c:v>
                </c:pt>
                <c:pt idx="31">
                  <c:v>GC-13</c:v>
                </c:pt>
                <c:pt idx="32">
                  <c:v>GC-9</c:v>
                </c:pt>
                <c:pt idx="33">
                  <c:v>GC-4</c:v>
                </c:pt>
                <c:pt idx="34">
                  <c:v>GC-35</c:v>
                </c:pt>
                <c:pt idx="35">
                  <c:v>GC-34</c:v>
                </c:pt>
                <c:pt idx="36">
                  <c:v>GC-5</c:v>
                </c:pt>
                <c:pt idx="37">
                  <c:v>GC-46</c:v>
                </c:pt>
                <c:pt idx="38">
                  <c:v>GC-28</c:v>
                </c:pt>
                <c:pt idx="39">
                  <c:v>GC-1</c:v>
                </c:pt>
                <c:pt idx="40">
                  <c:v>GC-44</c:v>
                </c:pt>
                <c:pt idx="41">
                  <c:v>GC-45</c:v>
                </c:pt>
                <c:pt idx="42">
                  <c:v>GC-47</c:v>
                </c:pt>
                <c:pt idx="43">
                  <c:v>FA1090</c:v>
                </c:pt>
                <c:pt idx="44">
                  <c:v>GC-43</c:v>
                </c:pt>
                <c:pt idx="45">
                  <c:v>GC-48</c:v>
                </c:pt>
                <c:pt idx="46">
                  <c:v>GC-3</c:v>
                </c:pt>
                <c:pt idx="47">
                  <c:v>GC-29</c:v>
                </c:pt>
                <c:pt idx="48">
                  <c:v>GC-49</c:v>
                </c:pt>
                <c:pt idx="49">
                  <c:v>GC-2</c:v>
                </c:pt>
                <c:pt idx="50">
                  <c:v>GC-50</c:v>
                </c:pt>
                <c:pt idx="51">
                  <c:v>P9-17</c:v>
                </c:pt>
              </c:strCache>
            </c:strRef>
          </c:cat>
          <c:val>
            <c:numRef>
              <c:f>Sheet1!$G$71:$G$122</c:f>
              <c:numCache>
                <c:formatCode>0</c:formatCode>
                <c:ptCount val="52"/>
                <c:pt idx="0">
                  <c:v>1257.6666666666667</c:v>
                </c:pt>
                <c:pt idx="1">
                  <c:v>1759.6666666666667</c:v>
                </c:pt>
                <c:pt idx="2">
                  <c:v>2628.6666666666665</c:v>
                </c:pt>
                <c:pt idx="3">
                  <c:v>2810.6666666666665</c:v>
                </c:pt>
                <c:pt idx="4">
                  <c:v>2906.3333333333335</c:v>
                </c:pt>
                <c:pt idx="5">
                  <c:v>2975</c:v>
                </c:pt>
                <c:pt idx="6">
                  <c:v>3145.3333333333335</c:v>
                </c:pt>
                <c:pt idx="7">
                  <c:v>3215.3333333333335</c:v>
                </c:pt>
                <c:pt idx="8">
                  <c:v>3335</c:v>
                </c:pt>
                <c:pt idx="9">
                  <c:v>3348</c:v>
                </c:pt>
                <c:pt idx="10">
                  <c:v>3393.3333333333335</c:v>
                </c:pt>
                <c:pt idx="11">
                  <c:v>3434.6666666666665</c:v>
                </c:pt>
                <c:pt idx="12">
                  <c:v>3455.3333333333335</c:v>
                </c:pt>
                <c:pt idx="13">
                  <c:v>3512.3333333333335</c:v>
                </c:pt>
                <c:pt idx="14">
                  <c:v>3573.3333333333335</c:v>
                </c:pt>
                <c:pt idx="15">
                  <c:v>3606.6666666666665</c:v>
                </c:pt>
                <c:pt idx="16">
                  <c:v>3608</c:v>
                </c:pt>
                <c:pt idx="17">
                  <c:v>3627.6666666666665</c:v>
                </c:pt>
                <c:pt idx="18">
                  <c:v>3738</c:v>
                </c:pt>
                <c:pt idx="19">
                  <c:v>3777.6666666666665</c:v>
                </c:pt>
                <c:pt idx="20">
                  <c:v>3785.3333333333335</c:v>
                </c:pt>
                <c:pt idx="21">
                  <c:v>3790.3333333333335</c:v>
                </c:pt>
                <c:pt idx="22">
                  <c:v>3917.6666666666665</c:v>
                </c:pt>
                <c:pt idx="23">
                  <c:v>3923.6666666666665</c:v>
                </c:pt>
                <c:pt idx="24">
                  <c:v>4022.3333333333335</c:v>
                </c:pt>
                <c:pt idx="25">
                  <c:v>4039</c:v>
                </c:pt>
                <c:pt idx="26">
                  <c:v>4039.3333333333335</c:v>
                </c:pt>
                <c:pt idx="27">
                  <c:v>4051.3333333333335</c:v>
                </c:pt>
                <c:pt idx="28">
                  <c:v>4091.3333333333335</c:v>
                </c:pt>
                <c:pt idx="29">
                  <c:v>4116.333333333333</c:v>
                </c:pt>
                <c:pt idx="30">
                  <c:v>4212.333333333333</c:v>
                </c:pt>
                <c:pt idx="31">
                  <c:v>4253</c:v>
                </c:pt>
                <c:pt idx="32">
                  <c:v>4339.5</c:v>
                </c:pt>
                <c:pt idx="33">
                  <c:v>4481.666666666667</c:v>
                </c:pt>
                <c:pt idx="34">
                  <c:v>4490.666666666667</c:v>
                </c:pt>
                <c:pt idx="35">
                  <c:v>4497.333333333333</c:v>
                </c:pt>
                <c:pt idx="36">
                  <c:v>4545</c:v>
                </c:pt>
                <c:pt idx="37">
                  <c:v>4580</c:v>
                </c:pt>
                <c:pt idx="38">
                  <c:v>4583.666666666667</c:v>
                </c:pt>
                <c:pt idx="39">
                  <c:v>4690.666666666667</c:v>
                </c:pt>
                <c:pt idx="40">
                  <c:v>4761.333333333333</c:v>
                </c:pt>
                <c:pt idx="41">
                  <c:v>4838.666666666667</c:v>
                </c:pt>
                <c:pt idx="42">
                  <c:v>4904.666666666667</c:v>
                </c:pt>
                <c:pt idx="43">
                  <c:v>4970.666666666667</c:v>
                </c:pt>
                <c:pt idx="44">
                  <c:v>5233.333333333333</c:v>
                </c:pt>
                <c:pt idx="45">
                  <c:v>5306</c:v>
                </c:pt>
                <c:pt idx="46">
                  <c:v>5442</c:v>
                </c:pt>
                <c:pt idx="47">
                  <c:v>5503</c:v>
                </c:pt>
                <c:pt idx="48">
                  <c:v>6067</c:v>
                </c:pt>
                <c:pt idx="49">
                  <c:v>6319</c:v>
                </c:pt>
                <c:pt idx="50">
                  <c:v>6379</c:v>
                </c:pt>
                <c:pt idx="51">
                  <c:v>6867.666666666667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1-4E69-A79B-62FB205AC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-7"/>
        <c:axId val="57393536"/>
        <c:axId val="57387296"/>
      </c:barChart>
      <c:catAx>
        <c:axId val="573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387296"/>
        <c:crosses val="autoZero"/>
        <c:auto val="1"/>
        <c:lblAlgn val="ctr"/>
        <c:lblOffset val="100"/>
        <c:noMultiLvlLbl val="0"/>
      </c:catAx>
      <c:valAx>
        <c:axId val="57387296"/>
        <c:scaling>
          <c:orientation val="minMax"/>
        </c:scaling>
        <c:delete val="0"/>
        <c:axPos val="l"/>
        <c:numFmt formatCode="0" sourceLinked="1"/>
        <c:majorTickMark val="out"/>
        <c:minorTickMark val="out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9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Sheet1!$U$7:$U$58</c:f>
                <c:numCache>
                  <c:formatCode>General</c:formatCode>
                  <c:ptCount val="52"/>
                  <c:pt idx="0">
                    <c:v>1096.7501716549405</c:v>
                  </c:pt>
                  <c:pt idx="1">
                    <c:v>1256.9289542822</c:v>
                  </c:pt>
                  <c:pt idx="2">
                    <c:v>2131.4257403145275</c:v>
                  </c:pt>
                  <c:pt idx="3">
                    <c:v>1383.8452940255461</c:v>
                  </c:pt>
                  <c:pt idx="4">
                    <c:v>1260.85752778649</c:v>
                  </c:pt>
                  <c:pt idx="5">
                    <c:v>1304.3802116153784</c:v>
                  </c:pt>
                  <c:pt idx="6">
                    <c:v>1246.2671185910665</c:v>
                  </c:pt>
                  <c:pt idx="7">
                    <c:v>266.84019392537283</c:v>
                  </c:pt>
                  <c:pt idx="8">
                    <c:v>1402.0823270045346</c:v>
                  </c:pt>
                  <c:pt idx="9">
                    <c:v>171.82718679798265</c:v>
                  </c:pt>
                  <c:pt idx="10">
                    <c:v>2217.3672061334842</c:v>
                  </c:pt>
                  <c:pt idx="11">
                    <c:v>1476.9427931593655</c:v>
                  </c:pt>
                  <c:pt idx="12">
                    <c:v>1278.8458736248392</c:v>
                  </c:pt>
                  <c:pt idx="13">
                    <c:v>1851.0152529686625</c:v>
                  </c:pt>
                  <c:pt idx="14">
                    <c:v>243.22759343199627</c:v>
                  </c:pt>
                  <c:pt idx="15">
                    <c:v>1139.1970536316014</c:v>
                  </c:pt>
                  <c:pt idx="16">
                    <c:v>1701.3648267942037</c:v>
                  </c:pt>
                  <c:pt idx="17">
                    <c:v>642.51531220085917</c:v>
                  </c:pt>
                  <c:pt idx="18">
                    <c:v>1410.8754434384969</c:v>
                  </c:pt>
                  <c:pt idx="19">
                    <c:v>2119.9163114817675</c:v>
                  </c:pt>
                  <c:pt idx="20">
                    <c:v>1630.3847877111407</c:v>
                  </c:pt>
                  <c:pt idx="21">
                    <c:v>1919.6419368053905</c:v>
                  </c:pt>
                  <c:pt idx="22">
                    <c:v>1162.1782937809419</c:v>
                  </c:pt>
                  <c:pt idx="23">
                    <c:v>1116.1111205617008</c:v>
                  </c:pt>
                  <c:pt idx="24">
                    <c:v>1690.287443289475</c:v>
                  </c:pt>
                  <c:pt idx="25">
                    <c:v>692.84549552859028</c:v>
                  </c:pt>
                  <c:pt idx="26">
                    <c:v>1000.8187628587342</c:v>
                  </c:pt>
                  <c:pt idx="27">
                    <c:v>1076.9106240897593</c:v>
                  </c:pt>
                  <c:pt idx="28">
                    <c:v>884.78846283384667</c:v>
                  </c:pt>
                  <c:pt idx="29">
                    <c:v>2676.5717236543646</c:v>
                  </c:pt>
                  <c:pt idx="30">
                    <c:v>1683.8339385912584</c:v>
                  </c:pt>
                  <c:pt idx="31">
                    <c:v>1011.614445186396</c:v>
                  </c:pt>
                  <c:pt idx="32">
                    <c:v>937.1876686894492</c:v>
                  </c:pt>
                  <c:pt idx="33">
                    <c:v>963.56444983590859</c:v>
                  </c:pt>
                  <c:pt idx="34">
                    <c:v>2522.7761082063862</c:v>
                  </c:pt>
                  <c:pt idx="35">
                    <c:v>836.39528560458541</c:v>
                  </c:pt>
                  <c:pt idx="36">
                    <c:v>2408.3797900055938</c:v>
                  </c:pt>
                  <c:pt idx="37">
                    <c:v>1397.1907448778502</c:v>
                  </c:pt>
                  <c:pt idx="38">
                    <c:v>30.668528057288707</c:v>
                  </c:pt>
                  <c:pt idx="39">
                    <c:v>3191.2265835187764</c:v>
                  </c:pt>
                  <c:pt idx="40">
                    <c:v>999.92136146521193</c:v>
                  </c:pt>
                  <c:pt idx="41">
                    <c:v>1286.8223039968086</c:v>
                  </c:pt>
                  <c:pt idx="42">
                    <c:v>836.55881830091698</c:v>
                  </c:pt>
                  <c:pt idx="43">
                    <c:v>3872.6930693966438</c:v>
                  </c:pt>
                  <c:pt idx="44">
                    <c:v>831.75228887744822</c:v>
                  </c:pt>
                  <c:pt idx="45">
                    <c:v>1355.797933273119</c:v>
                  </c:pt>
                  <c:pt idx="46">
                    <c:v>1375.9535405114948</c:v>
                  </c:pt>
                  <c:pt idx="47">
                    <c:v>1222.8774063600586</c:v>
                  </c:pt>
                  <c:pt idx="48">
                    <c:v>446.89603513631113</c:v>
                  </c:pt>
                  <c:pt idx="49">
                    <c:v>907.2547509016789</c:v>
                  </c:pt>
                  <c:pt idx="50">
                    <c:v>924.71622814971488</c:v>
                  </c:pt>
                  <c:pt idx="51">
                    <c:v>880.89801856489851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Sheet1!$S$7:$S$58</c:f>
              <c:strCache>
                <c:ptCount val="52"/>
                <c:pt idx="0">
                  <c:v>GC-7</c:v>
                </c:pt>
                <c:pt idx="1">
                  <c:v>GC-40</c:v>
                </c:pt>
                <c:pt idx="2">
                  <c:v>GC-9</c:v>
                </c:pt>
                <c:pt idx="3">
                  <c:v>GC-8</c:v>
                </c:pt>
                <c:pt idx="4">
                  <c:v>GC-12</c:v>
                </c:pt>
                <c:pt idx="5">
                  <c:v>GC-30</c:v>
                </c:pt>
                <c:pt idx="6">
                  <c:v>GC-31</c:v>
                </c:pt>
                <c:pt idx="7">
                  <c:v>GC-10</c:v>
                </c:pt>
                <c:pt idx="8">
                  <c:v>GC-39</c:v>
                </c:pt>
                <c:pt idx="9">
                  <c:v>GC-37</c:v>
                </c:pt>
                <c:pt idx="10">
                  <c:v>GC-21</c:v>
                </c:pt>
                <c:pt idx="11">
                  <c:v>GC-6</c:v>
                </c:pt>
                <c:pt idx="12">
                  <c:v>GC-27</c:v>
                </c:pt>
                <c:pt idx="13">
                  <c:v>GC-22</c:v>
                </c:pt>
                <c:pt idx="14">
                  <c:v>GC-11</c:v>
                </c:pt>
                <c:pt idx="15">
                  <c:v>GC-33</c:v>
                </c:pt>
                <c:pt idx="16">
                  <c:v>GC-23</c:v>
                </c:pt>
                <c:pt idx="17">
                  <c:v>GC-36</c:v>
                </c:pt>
                <c:pt idx="18">
                  <c:v>GC-26</c:v>
                </c:pt>
                <c:pt idx="19">
                  <c:v>GC-20</c:v>
                </c:pt>
                <c:pt idx="20">
                  <c:v>GC-14</c:v>
                </c:pt>
                <c:pt idx="21">
                  <c:v>GC-32</c:v>
                </c:pt>
                <c:pt idx="22">
                  <c:v>GC-38</c:v>
                </c:pt>
                <c:pt idx="23">
                  <c:v>GC-4</c:v>
                </c:pt>
                <c:pt idx="24">
                  <c:v>GC-24</c:v>
                </c:pt>
                <c:pt idx="25">
                  <c:v>GC-5</c:v>
                </c:pt>
                <c:pt idx="26">
                  <c:v>GC-15</c:v>
                </c:pt>
                <c:pt idx="27">
                  <c:v>GC-19</c:v>
                </c:pt>
                <c:pt idx="28">
                  <c:v>GC-35</c:v>
                </c:pt>
                <c:pt idx="29">
                  <c:v>GC-17</c:v>
                </c:pt>
                <c:pt idx="30">
                  <c:v>GC-18</c:v>
                </c:pt>
                <c:pt idx="31">
                  <c:v>GC-1</c:v>
                </c:pt>
                <c:pt idx="32">
                  <c:v>GC-25</c:v>
                </c:pt>
                <c:pt idx="33">
                  <c:v>GC-42</c:v>
                </c:pt>
                <c:pt idx="34">
                  <c:v>GC-34</c:v>
                </c:pt>
                <c:pt idx="35">
                  <c:v>FA1090</c:v>
                </c:pt>
                <c:pt idx="36">
                  <c:v>GC-28</c:v>
                </c:pt>
                <c:pt idx="37">
                  <c:v>GC-13</c:v>
                </c:pt>
                <c:pt idx="38">
                  <c:v>GC-41</c:v>
                </c:pt>
                <c:pt idx="39">
                  <c:v>GC-16</c:v>
                </c:pt>
                <c:pt idx="40">
                  <c:v>GC-3</c:v>
                </c:pt>
                <c:pt idx="41">
                  <c:v>GC-46</c:v>
                </c:pt>
                <c:pt idx="42">
                  <c:v>GC-2</c:v>
                </c:pt>
                <c:pt idx="43">
                  <c:v>GC-29</c:v>
                </c:pt>
                <c:pt idx="44">
                  <c:v>GC-44</c:v>
                </c:pt>
                <c:pt idx="45">
                  <c:v>GC-45</c:v>
                </c:pt>
                <c:pt idx="46">
                  <c:v>GC-47</c:v>
                </c:pt>
                <c:pt idx="47">
                  <c:v>P9-17</c:v>
                </c:pt>
                <c:pt idx="48">
                  <c:v>GC-43</c:v>
                </c:pt>
                <c:pt idx="49">
                  <c:v>GC-48</c:v>
                </c:pt>
                <c:pt idx="50">
                  <c:v>GC-49</c:v>
                </c:pt>
                <c:pt idx="51">
                  <c:v>GC-50</c:v>
                </c:pt>
              </c:strCache>
            </c:strRef>
          </c:cat>
          <c:val>
            <c:numRef>
              <c:f>Sheet1!$T$7:$T$58</c:f>
              <c:numCache>
                <c:formatCode>0</c:formatCode>
                <c:ptCount val="52"/>
                <c:pt idx="0">
                  <c:v>1210.03666639262</c:v>
                </c:pt>
                <c:pt idx="1">
                  <c:v>2095.6861549776409</c:v>
                </c:pt>
                <c:pt idx="2">
                  <c:v>2380.3896399021583</c:v>
                </c:pt>
                <c:pt idx="3">
                  <c:v>2481.0044746624631</c:v>
                </c:pt>
                <c:pt idx="4">
                  <c:v>2574.5287373632723</c:v>
                </c:pt>
                <c:pt idx="5">
                  <c:v>2578.4495627806346</c:v>
                </c:pt>
                <c:pt idx="6">
                  <c:v>3029.1425719680792</c:v>
                </c:pt>
                <c:pt idx="7">
                  <c:v>3101.9188224776431</c:v>
                </c:pt>
                <c:pt idx="8">
                  <c:v>3335.8158157013991</c:v>
                </c:pt>
                <c:pt idx="9">
                  <c:v>3372.9904258044662</c:v>
                </c:pt>
                <c:pt idx="10">
                  <c:v>3394.5809726493299</c:v>
                </c:pt>
                <c:pt idx="11">
                  <c:v>3566.8106717594201</c:v>
                </c:pt>
                <c:pt idx="12">
                  <c:v>3587.2671433886449</c:v>
                </c:pt>
                <c:pt idx="13">
                  <c:v>3589.2998750692263</c:v>
                </c:pt>
                <c:pt idx="14">
                  <c:v>3602.6835843377607</c:v>
                </c:pt>
                <c:pt idx="15">
                  <c:v>3703.0916985966232</c:v>
                </c:pt>
                <c:pt idx="16">
                  <c:v>3723.8969321648533</c:v>
                </c:pt>
                <c:pt idx="17">
                  <c:v>3727.4646484169657</c:v>
                </c:pt>
                <c:pt idx="18">
                  <c:v>3749.0612465489735</c:v>
                </c:pt>
                <c:pt idx="19">
                  <c:v>3827.5544952226628</c:v>
                </c:pt>
                <c:pt idx="20">
                  <c:v>3916.4957247460607</c:v>
                </c:pt>
                <c:pt idx="21">
                  <c:v>3950.6791763829065</c:v>
                </c:pt>
                <c:pt idx="22">
                  <c:v>3955.6495470312279</c:v>
                </c:pt>
                <c:pt idx="23">
                  <c:v>4000.5433968605698</c:v>
                </c:pt>
                <c:pt idx="24">
                  <c:v>4038.4516888075691</c:v>
                </c:pt>
                <c:pt idx="25">
                  <c:v>4056.3292563309151</c:v>
                </c:pt>
                <c:pt idx="26">
                  <c:v>4057.0184887355949</c:v>
                </c:pt>
                <c:pt idx="27">
                  <c:v>4061.5871103217573</c:v>
                </c:pt>
                <c:pt idx="28">
                  <c:v>4064.0812743501269</c:v>
                </c:pt>
                <c:pt idx="29">
                  <c:v>4092.1136225935138</c:v>
                </c:pt>
                <c:pt idx="30">
                  <c:v>4101.6410117586902</c:v>
                </c:pt>
                <c:pt idx="31">
                  <c:v>4118.7178760881243</c:v>
                </c:pt>
                <c:pt idx="32">
                  <c:v>4241.9118285914583</c:v>
                </c:pt>
                <c:pt idx="33">
                  <c:v>4389.5179985063987</c:v>
                </c:pt>
                <c:pt idx="34">
                  <c:v>4452.7054116366453</c:v>
                </c:pt>
                <c:pt idx="35">
                  <c:v>4454.0524349628358</c:v>
                </c:pt>
                <c:pt idx="36">
                  <c:v>4506.5091811840239</c:v>
                </c:pt>
                <c:pt idx="37">
                  <c:v>4672.8148522601696</c:v>
                </c:pt>
                <c:pt idx="38">
                  <c:v>4831.6344382182733</c:v>
                </c:pt>
                <c:pt idx="39">
                  <c:v>4844.0462201257187</c:v>
                </c:pt>
                <c:pt idx="40">
                  <c:v>4876.4481825784869</c:v>
                </c:pt>
                <c:pt idx="41">
                  <c:v>5480.7652739123296</c:v>
                </c:pt>
                <c:pt idx="42">
                  <c:v>5568.5509673315782</c:v>
                </c:pt>
                <c:pt idx="43">
                  <c:v>5591.9656058249866</c:v>
                </c:pt>
                <c:pt idx="44">
                  <c:v>5712.084563377437</c:v>
                </c:pt>
                <c:pt idx="45">
                  <c:v>5787.0199710690331</c:v>
                </c:pt>
                <c:pt idx="46">
                  <c:v>5867.915599165598</c:v>
                </c:pt>
                <c:pt idx="47">
                  <c:v>6168.745052771902</c:v>
                </c:pt>
                <c:pt idx="48">
                  <c:v>6273.2318867645236</c:v>
                </c:pt>
                <c:pt idx="49">
                  <c:v>6354.6106357655226</c:v>
                </c:pt>
                <c:pt idx="50">
                  <c:v>7278.2813312402859</c:v>
                </c:pt>
                <c:pt idx="51">
                  <c:v>7673.0835973194435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B1-41B9-9CE5-FA1FCA97C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606903024"/>
        <c:axId val="1606903504"/>
      </c:barChart>
      <c:catAx>
        <c:axId val="160690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06903504"/>
        <c:crosses val="autoZero"/>
        <c:auto val="1"/>
        <c:lblAlgn val="ctr"/>
        <c:lblOffset val="100"/>
        <c:noMultiLvlLbl val="0"/>
      </c:catAx>
      <c:valAx>
        <c:axId val="1606903504"/>
        <c:scaling>
          <c:orientation val="minMax"/>
        </c:scaling>
        <c:delete val="0"/>
        <c:axPos val="l"/>
        <c:numFmt formatCode="0" sourceLinked="1"/>
        <c:majorTickMark val="out"/>
        <c:minorTickMark val="out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06903024"/>
        <c:crosses val="autoZero"/>
        <c:crossBetween val="between"/>
        <c:minorUnit val="1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571781</xdr:colOff>
      <xdr:row>71</xdr:row>
      <xdr:rowOff>145738</xdr:rowOff>
    </xdr:from>
    <xdr:to>
      <xdr:col>19</xdr:col>
      <xdr:colOff>409678</xdr:colOff>
      <xdr:row>93</xdr:row>
      <xdr:rowOff>193485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E73B24-711D-8A66-DE47-1AC48D6BD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49160</xdr:colOff>
      <xdr:row>36</xdr:row>
      <xdr:rowOff>133965</xdr:rowOff>
    </xdr:from>
    <xdr:to>
      <xdr:col>32</xdr:col>
      <xdr:colOff>583790</xdr:colOff>
      <xdr:row>50</xdr:row>
      <xdr:rowOff>152810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460E8E8-7B9F-5938-2C01-2778F303B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8A88D-8760-4819-B516-BC379A50BA06}">
  <dimension ref="A3:U130"/>
  <sheetViews>
    <sheetView tabSelected="1" zoomScale="93" zoomScaleNormal="93" workbookViewId="0">
      <selection activeCell="S2" sqref="S2"/>
    </sheetView>
  </sheetViews>
  <sheetFormatPr defaultRowHeight="15" x14ac:dyDescent="0.25"/>
  <cols>
    <col min="7" max="7" width="9.140625" style="3"/>
    <col min="8" max="9" width="9.140625" style="2"/>
    <col min="10" max="10" width="9.140625" style="7"/>
    <col min="11" max="13" width="9.140625" style="6"/>
    <col min="14" max="14" width="9.140625" style="5"/>
    <col min="15" max="16" width="9.140625" style="6"/>
    <col min="17" max="17" width="9.140625" style="4"/>
    <col min="18" max="18" width="9.140625" style="4" customWidth="1"/>
    <col min="19" max="19" width="9.140625" style="4"/>
    <col min="20" max="20" width="9.140625" style="5"/>
    <col min="21" max="21" width="9.140625" style="6"/>
  </cols>
  <sheetData>
    <row r="3" spans="1:21" x14ac:dyDescent="0.25">
      <c r="B3" s="1" t="s">
        <v>0</v>
      </c>
      <c r="K3" s="7" t="s">
        <v>67</v>
      </c>
    </row>
    <row r="4" spans="1:21" x14ac:dyDescent="0.25">
      <c r="B4" s="1"/>
      <c r="D4" t="s">
        <v>63</v>
      </c>
      <c r="E4" t="s">
        <v>64</v>
      </c>
      <c r="F4" t="s">
        <v>65</v>
      </c>
      <c r="K4" s="8">
        <f>AVERAGE(D6:F6,D22:F22,D37:F37,D53:F53)</f>
        <v>5376.25</v>
      </c>
    </row>
    <row r="5" spans="1:21" x14ac:dyDescent="0.25">
      <c r="C5" t="s">
        <v>4</v>
      </c>
      <c r="D5" t="s">
        <v>17</v>
      </c>
      <c r="G5" s="3" t="s">
        <v>18</v>
      </c>
      <c r="H5" s="2" t="s">
        <v>19</v>
      </c>
      <c r="K5" s="8" t="s">
        <v>66</v>
      </c>
      <c r="Q5" s="6"/>
      <c r="R5" s="6"/>
      <c r="S5" s="4" t="s">
        <v>69</v>
      </c>
    </row>
    <row r="6" spans="1:21" s="4" customFormat="1" x14ac:dyDescent="0.25">
      <c r="B6" s="4" t="s">
        <v>60</v>
      </c>
      <c r="D6" s="4">
        <v>6684</v>
      </c>
      <c r="E6" s="4">
        <v>6423</v>
      </c>
      <c r="F6" s="4">
        <v>5091</v>
      </c>
      <c r="G6" s="5"/>
      <c r="H6" s="6"/>
      <c r="I6" s="6"/>
      <c r="J6" s="8"/>
      <c r="K6" s="8" t="s">
        <v>68</v>
      </c>
      <c r="L6" s="6"/>
      <c r="M6" s="6"/>
      <c r="N6" s="5" t="s">
        <v>18</v>
      </c>
      <c r="O6" s="6" t="s">
        <v>19</v>
      </c>
      <c r="T6" s="5" t="s">
        <v>18</v>
      </c>
      <c r="U6" s="6" t="s">
        <v>19</v>
      </c>
    </row>
    <row r="7" spans="1:21" x14ac:dyDescent="0.25">
      <c r="A7" t="s">
        <v>3</v>
      </c>
      <c r="C7" t="s">
        <v>1</v>
      </c>
      <c r="D7">
        <v>5927</v>
      </c>
      <c r="E7">
        <v>8030</v>
      </c>
      <c r="F7">
        <v>6646</v>
      </c>
      <c r="G7" s="3">
        <f>AVERAGE(D7:F7)</f>
        <v>6867.666666666667</v>
      </c>
      <c r="H7" s="2">
        <f>STDEV(D7:F7)</f>
        <v>1068.8799433675085</v>
      </c>
      <c r="K7" s="6">
        <f>(5376/6684)*D7</f>
        <v>4767.1382405745062</v>
      </c>
      <c r="L7" s="6">
        <f>(5376/6423)*E7</f>
        <v>6721.046240074731</v>
      </c>
      <c r="M7" s="6">
        <f>(5376/5091)*F7</f>
        <v>7018.0506776664697</v>
      </c>
      <c r="N7" s="5">
        <f>AVERAGE(K7:M7)</f>
        <v>6168.745052771902</v>
      </c>
      <c r="O7" s="6">
        <f>STDEV(K7:M7)</f>
        <v>1222.8774063600586</v>
      </c>
      <c r="S7" s="4" t="s">
        <v>11</v>
      </c>
      <c r="T7" s="5">
        <v>1210.03666639262</v>
      </c>
      <c r="U7" s="6">
        <v>1096.7501716549405</v>
      </c>
    </row>
    <row r="8" spans="1:21" x14ac:dyDescent="0.25">
      <c r="C8" t="s">
        <v>2</v>
      </c>
      <c r="D8">
        <v>4337</v>
      </c>
      <c r="E8">
        <v>5905</v>
      </c>
      <c r="F8">
        <v>4670</v>
      </c>
      <c r="G8" s="3">
        <f t="shared" ref="G8:G35" si="0">AVERAGE(D8:F8)</f>
        <v>4970.666666666667</v>
      </c>
      <c r="H8" s="2">
        <f t="shared" ref="H8:H35" si="1">STDEV(D8:F8)</f>
        <v>826.10915340125348</v>
      </c>
      <c r="K8" s="6">
        <f t="shared" ref="K8:K20" si="2">(5376/6684)*D8</f>
        <v>3488.2872531418316</v>
      </c>
      <c r="L8" s="6">
        <f t="shared" ref="L8:L20" si="3">(5376/6423)*E8</f>
        <v>4942.4381130312941</v>
      </c>
      <c r="M8" s="6">
        <f t="shared" ref="M8:M20" si="4">(5376/5091)*F8</f>
        <v>4931.4319387153801</v>
      </c>
      <c r="N8" s="5">
        <f t="shared" ref="N8:N64" si="5">AVERAGE(K8:M8)</f>
        <v>4454.0524349628358</v>
      </c>
      <c r="O8" s="6">
        <f t="shared" ref="O8:O64" si="6">STDEV(K8:M8)</f>
        <v>836.39528560458541</v>
      </c>
      <c r="S8" s="4" t="s">
        <v>47</v>
      </c>
      <c r="T8" s="5">
        <v>2095.6861549776409</v>
      </c>
      <c r="U8" s="6">
        <v>1256.9289542822</v>
      </c>
    </row>
    <row r="9" spans="1:21" x14ac:dyDescent="0.25">
      <c r="B9">
        <v>3</v>
      </c>
      <c r="C9" t="s">
        <v>5</v>
      </c>
      <c r="D9">
        <v>4453</v>
      </c>
      <c r="E9">
        <v>6315</v>
      </c>
      <c r="F9">
        <v>3304</v>
      </c>
      <c r="G9" s="3">
        <f t="shared" si="0"/>
        <v>4690.666666666667</v>
      </c>
      <c r="H9" s="2">
        <f t="shared" si="1"/>
        <v>1519.5046341927793</v>
      </c>
      <c r="K9" s="6">
        <f t="shared" si="2"/>
        <v>3581.5870736086176</v>
      </c>
      <c r="L9" s="6">
        <f t="shared" si="3"/>
        <v>5285.6048575432042</v>
      </c>
      <c r="M9" s="6">
        <f t="shared" si="4"/>
        <v>3488.9616971125515</v>
      </c>
      <c r="N9" s="5">
        <f t="shared" si="5"/>
        <v>4118.7178760881243</v>
      </c>
      <c r="O9" s="6">
        <f t="shared" si="6"/>
        <v>1011.614445186396</v>
      </c>
      <c r="S9" s="4" t="s">
        <v>13</v>
      </c>
      <c r="T9" s="5">
        <v>2380.3896399021583</v>
      </c>
      <c r="U9" s="6">
        <v>2131.4257403145275</v>
      </c>
    </row>
    <row r="10" spans="1:21" x14ac:dyDescent="0.25">
      <c r="B10">
        <v>4</v>
      </c>
      <c r="C10" t="s">
        <v>6</v>
      </c>
      <c r="D10">
        <v>6370</v>
      </c>
      <c r="E10">
        <v>7806</v>
      </c>
      <c r="F10">
        <v>4781</v>
      </c>
      <c r="G10" s="3">
        <f t="shared" si="0"/>
        <v>6319</v>
      </c>
      <c r="H10" s="2">
        <f t="shared" si="1"/>
        <v>1513.144738615576</v>
      </c>
      <c r="K10" s="6">
        <f t="shared" si="2"/>
        <v>5123.4470377019752</v>
      </c>
      <c r="L10" s="6">
        <f t="shared" si="3"/>
        <v>6533.5600186828588</v>
      </c>
      <c r="M10" s="6">
        <f t="shared" si="4"/>
        <v>5048.6458456098999</v>
      </c>
      <c r="N10" s="5">
        <f t="shared" si="5"/>
        <v>5568.5509673315782</v>
      </c>
      <c r="O10" s="6">
        <f t="shared" si="6"/>
        <v>836.55881830091698</v>
      </c>
      <c r="S10" s="4" t="s">
        <v>12</v>
      </c>
      <c r="T10" s="5">
        <v>2481.0044746624631</v>
      </c>
      <c r="U10" s="6">
        <v>1383.8452940255461</v>
      </c>
    </row>
    <row r="11" spans="1:21" x14ac:dyDescent="0.25">
      <c r="B11">
        <v>5</v>
      </c>
      <c r="C11" t="s">
        <v>7</v>
      </c>
      <c r="D11">
        <v>4631</v>
      </c>
      <c r="E11">
        <v>6599</v>
      </c>
      <c r="F11">
        <v>5096</v>
      </c>
      <c r="G11" s="3">
        <f t="shared" si="0"/>
        <v>5442</v>
      </c>
      <c r="H11" s="2">
        <f t="shared" si="1"/>
        <v>1028.6121718120976</v>
      </c>
      <c r="K11" s="6">
        <f t="shared" si="2"/>
        <v>3724.7540394973071</v>
      </c>
      <c r="L11" s="6">
        <f t="shared" si="3"/>
        <v>5523.3106025221859</v>
      </c>
      <c r="M11" s="6">
        <f t="shared" si="4"/>
        <v>5381.2799057159691</v>
      </c>
      <c r="N11" s="5">
        <f t="shared" si="5"/>
        <v>4876.4481825784869</v>
      </c>
      <c r="O11" s="6">
        <f t="shared" si="6"/>
        <v>999.92136146521193</v>
      </c>
      <c r="S11" s="4" t="s">
        <v>16</v>
      </c>
      <c r="T11" s="5">
        <v>2574.5287373632723</v>
      </c>
      <c r="U11" s="6">
        <v>1260.85752778649</v>
      </c>
    </row>
    <row r="12" spans="1:21" x14ac:dyDescent="0.25">
      <c r="B12">
        <v>6</v>
      </c>
      <c r="C12" t="s">
        <v>8</v>
      </c>
      <c r="D12">
        <v>3498</v>
      </c>
      <c r="E12">
        <v>6008</v>
      </c>
      <c r="F12">
        <v>3939</v>
      </c>
      <c r="G12" s="3">
        <f t="shared" si="0"/>
        <v>4481.666666666667</v>
      </c>
      <c r="H12" s="2">
        <f t="shared" si="1"/>
        <v>1340.1083289545409</v>
      </c>
      <c r="K12" s="6">
        <f t="shared" si="2"/>
        <v>2813.4721723518851</v>
      </c>
      <c r="L12" s="6">
        <f t="shared" si="3"/>
        <v>5028.6482951891639</v>
      </c>
      <c r="M12" s="6">
        <f t="shared" si="4"/>
        <v>4159.50972304066</v>
      </c>
      <c r="N12" s="5">
        <f t="shared" si="5"/>
        <v>4000.5433968605698</v>
      </c>
      <c r="O12" s="6">
        <f t="shared" si="6"/>
        <v>1116.1111205617008</v>
      </c>
      <c r="S12" s="4" t="s">
        <v>37</v>
      </c>
      <c r="T12" s="5">
        <v>2578.4495627806346</v>
      </c>
      <c r="U12" s="6">
        <v>1304.3802116153784</v>
      </c>
    </row>
    <row r="13" spans="1:21" x14ac:dyDescent="0.25">
      <c r="B13">
        <v>7</v>
      </c>
      <c r="C13" t="s">
        <v>9</v>
      </c>
      <c r="D13">
        <v>4074</v>
      </c>
      <c r="E13">
        <v>5498</v>
      </c>
      <c r="F13">
        <v>4063</v>
      </c>
      <c r="G13" s="3">
        <f t="shared" si="0"/>
        <v>4545</v>
      </c>
      <c r="H13" s="2">
        <f t="shared" si="1"/>
        <v>825.34053577902012</v>
      </c>
      <c r="K13" s="6">
        <f t="shared" si="2"/>
        <v>3276.7540394973071</v>
      </c>
      <c r="L13" s="6">
        <f t="shared" si="3"/>
        <v>4601.7823446987386</v>
      </c>
      <c r="M13" s="6">
        <f t="shared" si="4"/>
        <v>4290.4513847967</v>
      </c>
      <c r="N13" s="5">
        <f t="shared" si="5"/>
        <v>4056.3292563309151</v>
      </c>
      <c r="O13" s="6">
        <f t="shared" si="6"/>
        <v>692.84549552859028</v>
      </c>
      <c r="S13" s="4" t="s">
        <v>38</v>
      </c>
      <c r="T13" s="5">
        <v>3029.1425719680792</v>
      </c>
      <c r="U13" s="6">
        <v>1246.2671185910665</v>
      </c>
    </row>
    <row r="14" spans="1:21" x14ac:dyDescent="0.25">
      <c r="B14">
        <v>8</v>
      </c>
      <c r="C14" t="s">
        <v>10</v>
      </c>
      <c r="D14">
        <v>3506</v>
      </c>
      <c r="E14">
        <v>6294</v>
      </c>
      <c r="F14">
        <v>2474</v>
      </c>
      <c r="G14" s="3">
        <f t="shared" si="0"/>
        <v>4091.3333333333335</v>
      </c>
      <c r="H14" s="2">
        <f t="shared" si="1"/>
        <v>1976.1228032015956</v>
      </c>
      <c r="K14" s="6">
        <f t="shared" si="2"/>
        <v>2819.9066427289049</v>
      </c>
      <c r="L14" s="6">
        <f t="shared" si="3"/>
        <v>5268.0280242877161</v>
      </c>
      <c r="M14" s="6">
        <f t="shared" si="4"/>
        <v>2612.4973482616379</v>
      </c>
      <c r="N14" s="5">
        <f t="shared" si="5"/>
        <v>3566.8106717594201</v>
      </c>
      <c r="O14" s="6">
        <f t="shared" si="6"/>
        <v>1476.9427931593655</v>
      </c>
      <c r="S14" s="4" t="s">
        <v>14</v>
      </c>
      <c r="T14" s="5">
        <v>3101.9188224776431</v>
      </c>
      <c r="U14" s="6">
        <v>266.84019392537283</v>
      </c>
    </row>
    <row r="15" spans="1:21" x14ac:dyDescent="0.25">
      <c r="B15">
        <v>9</v>
      </c>
      <c r="C15" t="s">
        <v>11</v>
      </c>
      <c r="D15">
        <v>1052</v>
      </c>
      <c r="E15">
        <v>408</v>
      </c>
      <c r="F15">
        <v>2313</v>
      </c>
      <c r="G15" s="3">
        <f t="shared" si="0"/>
        <v>1257.6666666666667</v>
      </c>
      <c r="H15" s="2">
        <f t="shared" si="1"/>
        <v>969.00997586884182</v>
      </c>
      <c r="K15" s="6">
        <f t="shared" si="2"/>
        <v>846.13285457809695</v>
      </c>
      <c r="L15" s="6">
        <f t="shared" si="3"/>
        <v>341.49276039234002</v>
      </c>
      <c r="M15" s="6">
        <f t="shared" si="4"/>
        <v>2442.4843842074247</v>
      </c>
      <c r="N15" s="5">
        <f t="shared" si="5"/>
        <v>1210.0366663926206</v>
      </c>
      <c r="O15" s="6">
        <f t="shared" si="6"/>
        <v>1096.7501716549405</v>
      </c>
      <c r="S15" s="4" t="s">
        <v>46</v>
      </c>
      <c r="T15" s="5">
        <v>3335.8158157013991</v>
      </c>
      <c r="U15" s="6">
        <v>1402.0823270045346</v>
      </c>
    </row>
    <row r="16" spans="1:21" x14ac:dyDescent="0.25">
      <c r="B16">
        <v>10</v>
      </c>
      <c r="C16" t="s">
        <v>12</v>
      </c>
      <c r="D16">
        <v>2932</v>
      </c>
      <c r="E16">
        <v>4686</v>
      </c>
      <c r="F16">
        <v>1101</v>
      </c>
      <c r="G16" s="3">
        <f t="shared" si="0"/>
        <v>2906.3333333333335</v>
      </c>
      <c r="H16" s="2">
        <f t="shared" si="1"/>
        <v>1792.6378143209336</v>
      </c>
      <c r="K16" s="6">
        <f t="shared" si="2"/>
        <v>2358.233393177738</v>
      </c>
      <c r="L16" s="6">
        <f t="shared" si="3"/>
        <v>3922.1447921531994</v>
      </c>
      <c r="M16" s="6">
        <f t="shared" si="4"/>
        <v>1162.6352386564524</v>
      </c>
      <c r="N16" s="5">
        <f t="shared" si="5"/>
        <v>2481.0044746624631</v>
      </c>
      <c r="O16" s="6">
        <f t="shared" si="6"/>
        <v>1383.8452940255461</v>
      </c>
      <c r="S16" s="4" t="s">
        <v>44</v>
      </c>
      <c r="T16" s="5">
        <v>3372.9904258044662</v>
      </c>
      <c r="U16" s="6">
        <v>171.82718679798265</v>
      </c>
    </row>
    <row r="17" spans="1:21" x14ac:dyDescent="0.25">
      <c r="B17">
        <v>11</v>
      </c>
      <c r="C17" t="s">
        <v>13</v>
      </c>
      <c r="D17">
        <v>3766</v>
      </c>
      <c r="E17">
        <v>4913</v>
      </c>
      <c r="G17" s="3">
        <f t="shared" si="0"/>
        <v>4339.5</v>
      </c>
      <c r="H17" s="2">
        <f t="shared" si="1"/>
        <v>811.05147802096997</v>
      </c>
      <c r="K17" s="6">
        <f t="shared" si="2"/>
        <v>3029.0269299820466</v>
      </c>
      <c r="L17" s="6">
        <f t="shared" si="3"/>
        <v>4112.1419897244277</v>
      </c>
      <c r="M17" s="6">
        <f t="shared" si="4"/>
        <v>0</v>
      </c>
      <c r="N17" s="5">
        <f t="shared" si="5"/>
        <v>2380.3896399021583</v>
      </c>
      <c r="O17" s="6">
        <f t="shared" si="6"/>
        <v>2131.4257403145275</v>
      </c>
      <c r="S17" s="4" t="s">
        <v>28</v>
      </c>
      <c r="T17" s="5">
        <v>3394.5809726493299</v>
      </c>
      <c r="U17" s="6">
        <v>2217.3672061334842</v>
      </c>
    </row>
    <row r="18" spans="1:21" x14ac:dyDescent="0.25">
      <c r="B18">
        <v>12</v>
      </c>
      <c r="C18" t="s">
        <v>14</v>
      </c>
      <c r="D18">
        <v>3692</v>
      </c>
      <c r="E18">
        <v>4073</v>
      </c>
      <c r="F18">
        <v>2772</v>
      </c>
      <c r="G18" s="3">
        <f t="shared" si="0"/>
        <v>3512.3333333333335</v>
      </c>
      <c r="H18" s="2">
        <f t="shared" si="1"/>
        <v>668.85000809847656</v>
      </c>
      <c r="K18" s="6">
        <f t="shared" si="2"/>
        <v>2969.5080789946142</v>
      </c>
      <c r="L18" s="6">
        <f t="shared" si="3"/>
        <v>3409.0686595049042</v>
      </c>
      <c r="M18" s="6">
        <f t="shared" si="4"/>
        <v>2927.1797289334118</v>
      </c>
      <c r="N18" s="5">
        <f t="shared" si="5"/>
        <v>3101.9188224776431</v>
      </c>
      <c r="O18" s="6">
        <f t="shared" si="6"/>
        <v>266.84019392537283</v>
      </c>
      <c r="S18" s="4" t="s">
        <v>10</v>
      </c>
      <c r="T18" s="5">
        <v>3566.8106717594201</v>
      </c>
      <c r="U18" s="6">
        <v>1476.9427931593655</v>
      </c>
    </row>
    <row r="19" spans="1:21" x14ac:dyDescent="0.25">
      <c r="B19">
        <v>13</v>
      </c>
      <c r="C19" t="s">
        <v>15</v>
      </c>
      <c r="D19">
        <v>4272</v>
      </c>
      <c r="E19">
        <v>4170</v>
      </c>
      <c r="F19">
        <v>3676</v>
      </c>
      <c r="G19" s="3">
        <f t="shared" si="0"/>
        <v>4039.3333333333335</v>
      </c>
      <c r="H19" s="2">
        <f t="shared" si="1"/>
        <v>318.76218930941815</v>
      </c>
      <c r="K19" s="6">
        <f t="shared" si="2"/>
        <v>3436.0071813285458</v>
      </c>
      <c r="L19" s="6">
        <f t="shared" si="3"/>
        <v>3490.2568893040634</v>
      </c>
      <c r="M19" s="6">
        <f t="shared" si="4"/>
        <v>3881.7866823806717</v>
      </c>
      <c r="N19" s="5">
        <f t="shared" si="5"/>
        <v>3602.6835843377607</v>
      </c>
      <c r="O19" s="6">
        <f t="shared" si="6"/>
        <v>243.22759343199627</v>
      </c>
      <c r="S19" s="4" t="s">
        <v>34</v>
      </c>
      <c r="T19" s="5">
        <v>3587.2671433886449</v>
      </c>
      <c r="U19" s="6">
        <v>1278.8458736248392</v>
      </c>
    </row>
    <row r="20" spans="1:21" x14ac:dyDescent="0.25">
      <c r="B20">
        <v>14</v>
      </c>
      <c r="C20" t="s">
        <v>16</v>
      </c>
      <c r="D20">
        <v>3400</v>
      </c>
      <c r="E20">
        <v>1483</v>
      </c>
      <c r="F20">
        <v>3549</v>
      </c>
      <c r="G20" s="3">
        <f t="shared" si="0"/>
        <v>2810.6666666666665</v>
      </c>
      <c r="H20" s="2">
        <f t="shared" si="1"/>
        <v>1152.2041196477878</v>
      </c>
      <c r="K20" s="6">
        <f t="shared" si="2"/>
        <v>2734.6499102333933</v>
      </c>
      <c r="L20" s="6">
        <f t="shared" si="3"/>
        <v>1241.2592246613731</v>
      </c>
      <c r="M20" s="6">
        <f t="shared" si="4"/>
        <v>3747.6770771950501</v>
      </c>
      <c r="N20" s="5">
        <f t="shared" si="5"/>
        <v>2574.5287373632723</v>
      </c>
      <c r="O20" s="6">
        <f t="shared" si="6"/>
        <v>1260.85752778649</v>
      </c>
      <c r="S20" s="4" t="s">
        <v>29</v>
      </c>
      <c r="T20" s="5">
        <v>3589.2998750692263</v>
      </c>
      <c r="U20" s="6">
        <v>1851.0152529686625</v>
      </c>
    </row>
    <row r="21" spans="1:21" x14ac:dyDescent="0.25">
      <c r="S21" s="4" t="s">
        <v>15</v>
      </c>
      <c r="T21" s="5">
        <v>3602.6835843377607</v>
      </c>
      <c r="U21" s="6">
        <v>243.22759343199627</v>
      </c>
    </row>
    <row r="22" spans="1:21" s="4" customFormat="1" x14ac:dyDescent="0.25">
      <c r="B22" s="4" t="s">
        <v>60</v>
      </c>
      <c r="D22" s="4">
        <v>6070</v>
      </c>
      <c r="E22" s="4">
        <v>4883</v>
      </c>
      <c r="F22" s="4">
        <v>3835</v>
      </c>
      <c r="G22" s="5"/>
      <c r="H22" s="6"/>
      <c r="I22" s="6"/>
      <c r="J22" s="8"/>
      <c r="K22" s="6"/>
      <c r="L22" s="6"/>
      <c r="M22" s="6"/>
      <c r="N22" s="5"/>
      <c r="O22" s="6"/>
      <c r="P22" s="6"/>
      <c r="S22" s="4" t="s">
        <v>40</v>
      </c>
      <c r="T22" s="5">
        <v>3703.0916985966232</v>
      </c>
      <c r="U22" s="6">
        <v>1139.1970536316014</v>
      </c>
    </row>
    <row r="23" spans="1:21" x14ac:dyDescent="0.25">
      <c r="A23" t="s">
        <v>58</v>
      </c>
      <c r="B23">
        <f>1+B20</f>
        <v>15</v>
      </c>
      <c r="C23" t="s">
        <v>20</v>
      </c>
      <c r="D23">
        <v>5856</v>
      </c>
      <c r="E23">
        <v>2808</v>
      </c>
      <c r="F23">
        <v>4095</v>
      </c>
      <c r="G23" s="3">
        <f t="shared" si="0"/>
        <v>4253</v>
      </c>
      <c r="H23" s="2">
        <f t="shared" si="1"/>
        <v>1530.1303866010896</v>
      </c>
      <c r="K23" s="6">
        <f t="shared" ref="K23:K35" si="7">(5376/6070)*D23</f>
        <v>5186.4672158154863</v>
      </c>
      <c r="L23" s="6">
        <f t="shared" ref="L23:L35" si="8">(5376/4883)*E23</f>
        <v>3091.5027646938361</v>
      </c>
      <c r="M23" s="6">
        <f t="shared" ref="M23:M35" si="9">(5376/3835)*F23</f>
        <v>5740.4745762711864</v>
      </c>
      <c r="N23" s="5">
        <f t="shared" si="5"/>
        <v>4672.8148522601696</v>
      </c>
      <c r="O23" s="6">
        <f t="shared" si="6"/>
        <v>1397.1907448778502</v>
      </c>
      <c r="S23" s="4" t="s">
        <v>30</v>
      </c>
      <c r="T23" s="5">
        <v>3723.8969321648533</v>
      </c>
      <c r="U23" s="6">
        <v>1701.3648267942037</v>
      </c>
    </row>
    <row r="24" spans="1:21" x14ac:dyDescent="0.25">
      <c r="B24">
        <f t="shared" ref="B24:B64" si="10">1+B23</f>
        <v>16</v>
      </c>
      <c r="C24" t="s">
        <v>21</v>
      </c>
      <c r="D24">
        <v>3842</v>
      </c>
      <c r="E24">
        <v>2366</v>
      </c>
      <c r="F24">
        <v>4096</v>
      </c>
      <c r="G24" s="3">
        <f t="shared" si="0"/>
        <v>3434.6666666666665</v>
      </c>
      <c r="H24" s="2">
        <f t="shared" si="1"/>
        <v>934.16558132556565</v>
      </c>
      <c r="K24" s="6">
        <f t="shared" si="7"/>
        <v>3402.7334431630975</v>
      </c>
      <c r="L24" s="6">
        <f t="shared" si="8"/>
        <v>2604.877329510547</v>
      </c>
      <c r="M24" s="6">
        <f t="shared" si="9"/>
        <v>5741.8764015645374</v>
      </c>
      <c r="N24" s="5">
        <f t="shared" si="5"/>
        <v>3916.4957247460607</v>
      </c>
      <c r="O24" s="6">
        <f t="shared" si="6"/>
        <v>1630.3847877111407</v>
      </c>
      <c r="S24" s="4" t="s">
        <v>43</v>
      </c>
      <c r="T24" s="5">
        <v>3727.4646484169657</v>
      </c>
      <c r="U24" s="6">
        <v>642.51531220085917</v>
      </c>
    </row>
    <row r="25" spans="1:21" x14ac:dyDescent="0.25">
      <c r="B25">
        <f t="shared" si="10"/>
        <v>17</v>
      </c>
      <c r="C25" t="s">
        <v>22</v>
      </c>
      <c r="D25">
        <v>5337</v>
      </c>
      <c r="E25">
        <v>2640</v>
      </c>
      <c r="F25">
        <v>3237</v>
      </c>
      <c r="G25" s="3">
        <f t="shared" si="0"/>
        <v>3738</v>
      </c>
      <c r="H25" s="2">
        <f t="shared" si="1"/>
        <v>1416.5814484172804</v>
      </c>
      <c r="K25" s="6">
        <f t="shared" si="7"/>
        <v>4726.8059308072488</v>
      </c>
      <c r="L25" s="6">
        <f t="shared" si="8"/>
        <v>2906.5410608232646</v>
      </c>
      <c r="M25" s="6">
        <f t="shared" si="9"/>
        <v>4537.7084745762713</v>
      </c>
      <c r="N25" s="5">
        <f t="shared" si="5"/>
        <v>4057.0184887355949</v>
      </c>
      <c r="O25" s="6">
        <f t="shared" si="6"/>
        <v>1000.8187628587342</v>
      </c>
      <c r="S25" s="4" t="s">
        <v>33</v>
      </c>
      <c r="T25" s="5">
        <v>3749.0612465489735</v>
      </c>
      <c r="U25" s="6">
        <v>1410.8754434384969</v>
      </c>
    </row>
    <row r="26" spans="1:21" x14ac:dyDescent="0.25">
      <c r="B26">
        <f t="shared" si="10"/>
        <v>18</v>
      </c>
      <c r="C26" t="s">
        <v>23</v>
      </c>
      <c r="D26">
        <v>4090</v>
      </c>
      <c r="E26">
        <v>2220</v>
      </c>
      <c r="F26">
        <v>6039</v>
      </c>
      <c r="G26" s="3">
        <f t="shared" si="0"/>
        <v>4116.333333333333</v>
      </c>
      <c r="H26" s="2">
        <f t="shared" si="1"/>
        <v>1909.6361782636325</v>
      </c>
      <c r="K26" s="6">
        <f t="shared" si="7"/>
        <v>3622.378912685338</v>
      </c>
      <c r="L26" s="6">
        <f t="shared" si="8"/>
        <v>2444.1368011468362</v>
      </c>
      <c r="M26" s="6">
        <f t="shared" si="9"/>
        <v>8465.6229465449815</v>
      </c>
      <c r="N26" s="5">
        <f t="shared" si="5"/>
        <v>4844.0462201257187</v>
      </c>
      <c r="O26" s="6">
        <f t="shared" si="6"/>
        <v>3191.2265835187764</v>
      </c>
      <c r="S26" s="4" t="s">
        <v>27</v>
      </c>
      <c r="T26" s="5">
        <v>3827.5544952226628</v>
      </c>
      <c r="U26" s="6">
        <v>2119.9163114817675</v>
      </c>
    </row>
    <row r="27" spans="1:21" x14ac:dyDescent="0.25">
      <c r="B27">
        <f t="shared" si="10"/>
        <v>19</v>
      </c>
      <c r="C27" t="s">
        <v>24</v>
      </c>
      <c r="D27">
        <v>2059</v>
      </c>
      <c r="E27">
        <v>3096</v>
      </c>
      <c r="F27">
        <v>5025</v>
      </c>
      <c r="G27" s="3">
        <f t="shared" si="0"/>
        <v>3393.3333333333335</v>
      </c>
      <c r="H27" s="2">
        <f t="shared" si="1"/>
        <v>1505.1891354023694</v>
      </c>
      <c r="K27" s="6">
        <f t="shared" si="7"/>
        <v>1823.5887973640856</v>
      </c>
      <c r="L27" s="6">
        <f t="shared" si="8"/>
        <v>3408.5799713291012</v>
      </c>
      <c r="M27" s="6">
        <f t="shared" si="9"/>
        <v>7044.1720990873537</v>
      </c>
      <c r="N27" s="5">
        <f t="shared" si="5"/>
        <v>4092.1136225935138</v>
      </c>
      <c r="O27" s="6">
        <f t="shared" si="6"/>
        <v>2676.5717236543646</v>
      </c>
      <c r="S27" s="4" t="s">
        <v>21</v>
      </c>
      <c r="T27" s="5">
        <v>3916.4957247460607</v>
      </c>
      <c r="U27" s="6">
        <v>1630.3847877111407</v>
      </c>
    </row>
    <row r="28" spans="1:21" x14ac:dyDescent="0.25">
      <c r="B28">
        <f t="shared" si="10"/>
        <v>20</v>
      </c>
      <c r="C28" t="s">
        <v>25</v>
      </c>
      <c r="D28">
        <v>4123</v>
      </c>
      <c r="E28">
        <v>2442</v>
      </c>
      <c r="F28">
        <v>4255</v>
      </c>
      <c r="G28" s="3">
        <f t="shared" si="0"/>
        <v>3606.6666666666665</v>
      </c>
      <c r="H28" s="2">
        <f t="shared" si="1"/>
        <v>1010.7879764487368</v>
      </c>
      <c r="K28" s="6">
        <f t="shared" si="7"/>
        <v>3651.605930807249</v>
      </c>
      <c r="L28" s="6">
        <f t="shared" si="8"/>
        <v>2688.5504812615195</v>
      </c>
      <c r="M28" s="6">
        <f t="shared" si="9"/>
        <v>5964.7666232073016</v>
      </c>
      <c r="N28" s="5">
        <f t="shared" si="5"/>
        <v>4101.6410117586902</v>
      </c>
      <c r="O28" s="6">
        <f t="shared" si="6"/>
        <v>1683.8339385912584</v>
      </c>
      <c r="S28" s="4" t="s">
        <v>39</v>
      </c>
      <c r="T28" s="5">
        <v>3950.6791763829065</v>
      </c>
      <c r="U28" s="6">
        <v>1919.6419368053905</v>
      </c>
    </row>
    <row r="29" spans="1:21" x14ac:dyDescent="0.25">
      <c r="B29">
        <f t="shared" si="10"/>
        <v>21</v>
      </c>
      <c r="C29" t="s">
        <v>26</v>
      </c>
      <c r="D29">
        <v>4035</v>
      </c>
      <c r="E29">
        <v>3011</v>
      </c>
      <c r="F29">
        <v>3778</v>
      </c>
      <c r="G29" s="3">
        <f t="shared" si="0"/>
        <v>3608</v>
      </c>
      <c r="H29" s="2">
        <f t="shared" si="1"/>
        <v>532.74665648880421</v>
      </c>
      <c r="K29" s="6">
        <f t="shared" si="7"/>
        <v>3573.6672158154861</v>
      </c>
      <c r="L29" s="6">
        <f t="shared" si="8"/>
        <v>3314.9981568707763</v>
      </c>
      <c r="M29" s="6">
        <f t="shared" si="9"/>
        <v>5296.0959582790092</v>
      </c>
      <c r="N29" s="5">
        <f t="shared" si="5"/>
        <v>4061.5871103217573</v>
      </c>
      <c r="O29" s="6">
        <f t="shared" si="6"/>
        <v>1076.9106240897593</v>
      </c>
      <c r="S29" s="4" t="s">
        <v>45</v>
      </c>
      <c r="T29" s="5">
        <v>3955.6495470312279</v>
      </c>
      <c r="U29" s="6">
        <v>1162.1782937809419</v>
      </c>
    </row>
    <row r="30" spans="1:21" x14ac:dyDescent="0.25">
      <c r="B30">
        <f t="shared" si="10"/>
        <v>22</v>
      </c>
      <c r="C30" t="s">
        <v>27</v>
      </c>
      <c r="D30">
        <v>4062</v>
      </c>
      <c r="E30">
        <v>1664</v>
      </c>
      <c r="F30">
        <v>4318</v>
      </c>
      <c r="G30" s="3">
        <f t="shared" si="0"/>
        <v>3348</v>
      </c>
      <c r="H30" s="2">
        <f t="shared" si="1"/>
        <v>1463.9931693829722</v>
      </c>
      <c r="K30" s="6">
        <f t="shared" si="7"/>
        <v>3597.5802306425044</v>
      </c>
      <c r="L30" s="6">
        <f t="shared" si="8"/>
        <v>1832.001638337088</v>
      </c>
      <c r="M30" s="6">
        <f t="shared" si="9"/>
        <v>6053.0816166883969</v>
      </c>
      <c r="N30" s="5">
        <f t="shared" si="5"/>
        <v>3827.5544952226628</v>
      </c>
      <c r="O30" s="6">
        <f t="shared" si="6"/>
        <v>2119.9163114817675</v>
      </c>
      <c r="S30" s="4" t="s">
        <v>8</v>
      </c>
      <c r="T30" s="5">
        <v>4000.5433968605698</v>
      </c>
      <c r="U30" s="6">
        <v>1116.1111205617008</v>
      </c>
    </row>
    <row r="31" spans="1:21" x14ac:dyDescent="0.25">
      <c r="B31">
        <f t="shared" si="10"/>
        <v>23</v>
      </c>
      <c r="C31" t="s">
        <v>28</v>
      </c>
      <c r="D31">
        <v>3902</v>
      </c>
      <c r="E31">
        <v>1042</v>
      </c>
      <c r="F31">
        <v>3981</v>
      </c>
      <c r="G31" s="3">
        <f t="shared" si="0"/>
        <v>2975</v>
      </c>
      <c r="H31" s="2">
        <f t="shared" si="1"/>
        <v>1674.4930576147517</v>
      </c>
      <c r="K31" s="6">
        <f t="shared" si="7"/>
        <v>3455.8734761120263</v>
      </c>
      <c r="L31" s="6">
        <f t="shared" si="8"/>
        <v>1147.2029490067582</v>
      </c>
      <c r="M31" s="6">
        <f t="shared" si="9"/>
        <v>5580.6664928292048</v>
      </c>
      <c r="N31" s="5">
        <f t="shared" si="5"/>
        <v>3394.5809726493299</v>
      </c>
      <c r="O31" s="6">
        <f t="shared" si="6"/>
        <v>2217.3672061334842</v>
      </c>
      <c r="S31" s="4" t="s">
        <v>31</v>
      </c>
      <c r="T31" s="5">
        <v>4038.4516888075691</v>
      </c>
      <c r="U31" s="6">
        <v>1690.287443289475</v>
      </c>
    </row>
    <row r="32" spans="1:21" x14ac:dyDescent="0.25">
      <c r="B32">
        <f t="shared" si="10"/>
        <v>24</v>
      </c>
      <c r="C32" t="s">
        <v>29</v>
      </c>
      <c r="D32">
        <v>4504</v>
      </c>
      <c r="E32">
        <v>1427</v>
      </c>
      <c r="F32">
        <v>3715</v>
      </c>
      <c r="G32" s="3">
        <f t="shared" si="0"/>
        <v>3215.3333333333335</v>
      </c>
      <c r="H32" s="2">
        <f t="shared" si="1"/>
        <v>1598.1965878243309</v>
      </c>
      <c r="K32" s="6">
        <f t="shared" si="7"/>
        <v>3989.0451400329489</v>
      </c>
      <c r="L32" s="6">
        <f t="shared" si="8"/>
        <v>1571.0735203768177</v>
      </c>
      <c r="M32" s="6">
        <f t="shared" si="9"/>
        <v>5207.7809647979138</v>
      </c>
      <c r="N32" s="5">
        <f t="shared" si="5"/>
        <v>3589.2998750692263</v>
      </c>
      <c r="O32" s="6">
        <f t="shared" si="6"/>
        <v>1851.0152529686625</v>
      </c>
      <c r="S32" s="4" t="s">
        <v>9</v>
      </c>
      <c r="T32" s="5">
        <v>4056.3292563309151</v>
      </c>
      <c r="U32" s="6">
        <v>692.84549552859028</v>
      </c>
    </row>
    <row r="33" spans="1:21" x14ac:dyDescent="0.25">
      <c r="B33">
        <f t="shared" si="10"/>
        <v>25</v>
      </c>
      <c r="C33" t="s">
        <v>30</v>
      </c>
      <c r="D33">
        <v>4523</v>
      </c>
      <c r="E33">
        <v>1725</v>
      </c>
      <c r="F33">
        <v>3757</v>
      </c>
      <c r="G33" s="3">
        <f t="shared" si="0"/>
        <v>3335</v>
      </c>
      <c r="H33" s="2">
        <f t="shared" si="1"/>
        <v>1445.9474402619205</v>
      </c>
      <c r="K33" s="6">
        <f t="shared" si="7"/>
        <v>4005.8728171334433</v>
      </c>
      <c r="L33" s="6">
        <f t="shared" si="8"/>
        <v>1899.1603522424739</v>
      </c>
      <c r="M33" s="6">
        <f t="shared" si="9"/>
        <v>5266.6576271186441</v>
      </c>
      <c r="N33" s="5">
        <f t="shared" si="5"/>
        <v>3723.8969321648533</v>
      </c>
      <c r="O33" s="6">
        <f t="shared" si="6"/>
        <v>1701.3648267942037</v>
      </c>
      <c r="S33" s="4" t="s">
        <v>22</v>
      </c>
      <c r="T33" s="5">
        <v>4057.0184887355949</v>
      </c>
      <c r="U33" s="6">
        <v>1000.8187628587342</v>
      </c>
    </row>
    <row r="34" spans="1:21" x14ac:dyDescent="0.25">
      <c r="B34">
        <f t="shared" si="10"/>
        <v>26</v>
      </c>
      <c r="C34" t="s">
        <v>31</v>
      </c>
      <c r="D34">
        <v>4344</v>
      </c>
      <c r="E34">
        <v>2227</v>
      </c>
      <c r="F34">
        <v>4149</v>
      </c>
      <c r="G34" s="3">
        <f t="shared" si="0"/>
        <v>3573.3333333333335</v>
      </c>
      <c r="H34" s="2">
        <f t="shared" si="1"/>
        <v>1170.0283472349429</v>
      </c>
      <c r="K34" s="6">
        <f t="shared" si="7"/>
        <v>3847.3383855024713</v>
      </c>
      <c r="L34" s="6">
        <f t="shared" si="8"/>
        <v>2451.8435388081098</v>
      </c>
      <c r="M34" s="6">
        <f t="shared" si="9"/>
        <v>5816.1731421121258</v>
      </c>
      <c r="N34" s="5">
        <f t="shared" si="5"/>
        <v>4038.4516888075691</v>
      </c>
      <c r="O34" s="6">
        <f t="shared" si="6"/>
        <v>1690.287443289475</v>
      </c>
      <c r="S34" s="4" t="s">
        <v>26</v>
      </c>
      <c r="T34" s="5">
        <v>4061.5871103217573</v>
      </c>
      <c r="U34" s="6">
        <v>1076.9106240897593</v>
      </c>
    </row>
    <row r="35" spans="1:21" x14ac:dyDescent="0.25">
      <c r="B35">
        <f t="shared" si="10"/>
        <v>27</v>
      </c>
      <c r="C35" t="s">
        <v>32</v>
      </c>
      <c r="D35">
        <v>3569</v>
      </c>
      <c r="E35">
        <v>4384</v>
      </c>
      <c r="F35">
        <v>3380</v>
      </c>
      <c r="G35" s="3">
        <f t="shared" si="0"/>
        <v>3777.6666666666665</v>
      </c>
      <c r="H35" s="2">
        <f t="shared" si="1"/>
        <v>533.53569077741372</v>
      </c>
      <c r="K35" s="6">
        <f t="shared" si="7"/>
        <v>3160.9462932454694</v>
      </c>
      <c r="L35" s="6">
        <f t="shared" si="8"/>
        <v>4826.6197010034821</v>
      </c>
      <c r="M35" s="6">
        <f t="shared" si="9"/>
        <v>4738.1694915254238</v>
      </c>
      <c r="N35" s="5">
        <f t="shared" si="5"/>
        <v>4241.9118285914583</v>
      </c>
      <c r="O35" s="6">
        <f t="shared" si="6"/>
        <v>937.1876686894492</v>
      </c>
      <c r="S35" s="4" t="s">
        <v>42</v>
      </c>
      <c r="T35" s="5">
        <v>4064.0812743501269</v>
      </c>
      <c r="U35" s="6">
        <v>884.78846283384667</v>
      </c>
    </row>
    <row r="36" spans="1:21" x14ac:dyDescent="0.25">
      <c r="S36" s="4" t="s">
        <v>24</v>
      </c>
      <c r="T36" s="5">
        <v>4092.1136225935138</v>
      </c>
      <c r="U36" s="6">
        <v>2676.5717236543646</v>
      </c>
    </row>
    <row r="37" spans="1:21" s="4" customFormat="1" x14ac:dyDescent="0.25">
      <c r="B37" s="4" t="s">
        <v>60</v>
      </c>
      <c r="D37" s="4">
        <v>4170</v>
      </c>
      <c r="E37" s="4">
        <v>6571</v>
      </c>
      <c r="F37" s="4">
        <v>7361</v>
      </c>
      <c r="G37" s="5"/>
      <c r="H37" s="6"/>
      <c r="I37" s="6"/>
      <c r="J37" s="8"/>
      <c r="K37" s="6"/>
      <c r="L37" s="6"/>
      <c r="M37" s="6"/>
      <c r="N37" s="5"/>
      <c r="O37" s="6"/>
      <c r="P37" s="6"/>
      <c r="S37" s="4" t="s">
        <v>25</v>
      </c>
      <c r="T37" s="5">
        <v>4101.6410117586902</v>
      </c>
      <c r="U37" s="6">
        <v>1683.8339385912584</v>
      </c>
    </row>
    <row r="38" spans="1:21" x14ac:dyDescent="0.25">
      <c r="A38" t="s">
        <v>59</v>
      </c>
      <c r="B38">
        <f>1+B35</f>
        <v>28</v>
      </c>
      <c r="C38" t="s">
        <v>33</v>
      </c>
      <c r="D38">
        <v>4151</v>
      </c>
      <c r="E38">
        <v>3914</v>
      </c>
      <c r="F38">
        <v>3688</v>
      </c>
      <c r="G38" s="3">
        <f t="shared" ref="G38:G51" si="11">AVERAGE(D38:F38)</f>
        <v>3917.6666666666665</v>
      </c>
      <c r="H38" s="2">
        <f t="shared" ref="H38:H51" si="12">STDEV(D38:F38)</f>
        <v>231.52177723344587</v>
      </c>
      <c r="K38" s="6">
        <f t="shared" ref="K38:K51" si="13">(5376/4170)*D38</f>
        <v>5351.5050359712222</v>
      </c>
      <c r="L38" s="6">
        <f t="shared" ref="L38:L51" si="14">(5376/6571)*E38</f>
        <v>3202.201187033937</v>
      </c>
      <c r="M38" s="6">
        <f t="shared" ref="M38:M51" si="15">(5376/7361)*F38</f>
        <v>2693.4775166417603</v>
      </c>
      <c r="N38" s="5">
        <f t="shared" si="5"/>
        <v>3749.0612465489735</v>
      </c>
      <c r="O38" s="6">
        <f t="shared" si="6"/>
        <v>1410.8754434384969</v>
      </c>
      <c r="S38" s="4" t="s">
        <v>5</v>
      </c>
      <c r="T38" s="5">
        <v>4118.7178760881243</v>
      </c>
      <c r="U38" s="6">
        <v>1011.614445186396</v>
      </c>
    </row>
    <row r="39" spans="1:21" x14ac:dyDescent="0.25">
      <c r="B39">
        <f t="shared" si="10"/>
        <v>29</v>
      </c>
      <c r="C39" t="s">
        <v>34</v>
      </c>
      <c r="D39">
        <v>3900</v>
      </c>
      <c r="E39">
        <v>3161</v>
      </c>
      <c r="F39">
        <v>4310</v>
      </c>
      <c r="G39" s="3">
        <f t="shared" si="11"/>
        <v>3790.3333333333335</v>
      </c>
      <c r="H39" s="2">
        <f t="shared" si="12"/>
        <v>582.29746121147741</v>
      </c>
      <c r="K39" s="6">
        <f t="shared" si="13"/>
        <v>5027.9136690647474</v>
      </c>
      <c r="L39" s="6">
        <f t="shared" si="14"/>
        <v>2586.1415309694112</v>
      </c>
      <c r="M39" s="6">
        <f t="shared" si="15"/>
        <v>3147.7462301317755</v>
      </c>
      <c r="N39" s="5">
        <f t="shared" si="5"/>
        <v>3587.2671433886449</v>
      </c>
      <c r="O39" s="6">
        <f t="shared" si="6"/>
        <v>1278.8458736248392</v>
      </c>
      <c r="S39" s="4" t="s">
        <v>32</v>
      </c>
      <c r="T39" s="5">
        <v>4241.9118285914583</v>
      </c>
      <c r="U39" s="6">
        <v>937.1876686894492</v>
      </c>
    </row>
    <row r="40" spans="1:21" x14ac:dyDescent="0.25">
      <c r="B40">
        <f t="shared" si="10"/>
        <v>30</v>
      </c>
      <c r="C40" t="s">
        <v>35</v>
      </c>
      <c r="D40">
        <v>5649</v>
      </c>
      <c r="E40">
        <v>3640</v>
      </c>
      <c r="F40">
        <v>4462</v>
      </c>
      <c r="G40" s="3">
        <f t="shared" si="11"/>
        <v>4583.666666666667</v>
      </c>
      <c r="H40" s="2">
        <f t="shared" si="12"/>
        <v>1010.011056045097</v>
      </c>
      <c r="K40" s="6">
        <f t="shared" si="13"/>
        <v>7282.7395683453233</v>
      </c>
      <c r="L40" s="6">
        <f t="shared" si="14"/>
        <v>2978.0307411352915</v>
      </c>
      <c r="M40" s="6">
        <f t="shared" si="15"/>
        <v>3258.7572340714573</v>
      </c>
      <c r="N40" s="5">
        <f t="shared" si="5"/>
        <v>4506.5091811840239</v>
      </c>
      <c r="O40" s="6">
        <f t="shared" si="6"/>
        <v>2408.3797900055938</v>
      </c>
      <c r="S40" s="4" t="s">
        <v>49</v>
      </c>
      <c r="T40" s="5">
        <v>4389.5179985063987</v>
      </c>
      <c r="U40" s="6">
        <v>963.56444983590859</v>
      </c>
    </row>
    <row r="41" spans="1:21" x14ac:dyDescent="0.25">
      <c r="B41">
        <f t="shared" si="10"/>
        <v>31</v>
      </c>
      <c r="C41" t="s">
        <v>36</v>
      </c>
      <c r="D41">
        <v>7806</v>
      </c>
      <c r="E41">
        <v>4057</v>
      </c>
      <c r="F41">
        <v>4646</v>
      </c>
      <c r="G41" s="3">
        <f t="shared" si="11"/>
        <v>5503</v>
      </c>
      <c r="H41" s="2">
        <f t="shared" si="12"/>
        <v>2016.0820915825823</v>
      </c>
      <c r="K41" s="6">
        <f t="shared" si="13"/>
        <v>10063.562589928057</v>
      </c>
      <c r="L41" s="6">
        <f t="shared" si="14"/>
        <v>3319.195251864252</v>
      </c>
      <c r="M41" s="6">
        <f t="shared" si="15"/>
        <v>3393.1389756826516</v>
      </c>
      <c r="N41" s="5">
        <f t="shared" si="5"/>
        <v>5591.9656058249866</v>
      </c>
      <c r="O41" s="6">
        <f t="shared" si="6"/>
        <v>3872.6930693966438</v>
      </c>
      <c r="S41" s="4" t="s">
        <v>41</v>
      </c>
      <c r="T41" s="5">
        <v>4452.7054116366453</v>
      </c>
      <c r="U41" s="6">
        <v>2522.7761082063862</v>
      </c>
    </row>
    <row r="42" spans="1:21" x14ac:dyDescent="0.25">
      <c r="B42">
        <f t="shared" si="10"/>
        <v>32</v>
      </c>
      <c r="C42" t="s">
        <v>37</v>
      </c>
      <c r="D42">
        <v>3076</v>
      </c>
      <c r="E42">
        <v>2925</v>
      </c>
      <c r="F42">
        <v>1885</v>
      </c>
      <c r="G42" s="3">
        <f t="shared" si="11"/>
        <v>2628.6666666666665</v>
      </c>
      <c r="H42" s="2">
        <f t="shared" si="12"/>
        <v>648.444549158472</v>
      </c>
      <c r="K42" s="6">
        <f t="shared" si="13"/>
        <v>3965.605755395683</v>
      </c>
      <c r="L42" s="6">
        <f t="shared" si="14"/>
        <v>2393.0604169837161</v>
      </c>
      <c r="M42" s="6">
        <f t="shared" si="15"/>
        <v>1376.682515962505</v>
      </c>
      <c r="N42" s="5">
        <f t="shared" si="5"/>
        <v>2578.4495627806346</v>
      </c>
      <c r="O42" s="6">
        <f t="shared" si="6"/>
        <v>1304.3802116153784</v>
      </c>
      <c r="S42" s="4" t="s">
        <v>2</v>
      </c>
      <c r="T42" s="5">
        <v>4454.0524349628358</v>
      </c>
      <c r="U42" s="6">
        <v>836.39528560458541</v>
      </c>
    </row>
    <row r="43" spans="1:21" x14ac:dyDescent="0.25">
      <c r="B43">
        <f t="shared" si="10"/>
        <v>33</v>
      </c>
      <c r="C43" t="s">
        <v>38</v>
      </c>
      <c r="D43">
        <v>3389</v>
      </c>
      <c r="E43">
        <v>3439</v>
      </c>
      <c r="F43">
        <v>2608</v>
      </c>
      <c r="G43" s="3">
        <f t="shared" si="11"/>
        <v>3145.3333333333335</v>
      </c>
      <c r="H43" s="2">
        <f t="shared" si="12"/>
        <v>466.01537885925393</v>
      </c>
      <c r="K43" s="6">
        <f t="shared" si="13"/>
        <v>4369.1280575539568</v>
      </c>
      <c r="L43" s="6">
        <f t="shared" si="14"/>
        <v>2813.5845381220515</v>
      </c>
      <c r="M43" s="6">
        <f t="shared" si="15"/>
        <v>1904.7151202282298</v>
      </c>
      <c r="N43" s="5">
        <f t="shared" si="5"/>
        <v>3029.1425719680792</v>
      </c>
      <c r="O43" s="6">
        <f t="shared" si="6"/>
        <v>1246.2671185910665</v>
      </c>
      <c r="S43" s="4" t="s">
        <v>35</v>
      </c>
      <c r="T43" s="5">
        <v>4506.5091811840239</v>
      </c>
      <c r="U43" s="6">
        <v>2408.3797900055938</v>
      </c>
    </row>
    <row r="44" spans="1:21" x14ac:dyDescent="0.25">
      <c r="B44">
        <f t="shared" si="10"/>
        <v>34</v>
      </c>
      <c r="C44" t="s">
        <v>39</v>
      </c>
      <c r="D44">
        <v>4751</v>
      </c>
      <c r="E44">
        <v>3956</v>
      </c>
      <c r="F44">
        <v>3410</v>
      </c>
      <c r="G44" s="3">
        <f t="shared" si="11"/>
        <v>4039</v>
      </c>
      <c r="H44" s="2">
        <f t="shared" si="12"/>
        <v>674.3419014120359</v>
      </c>
      <c r="K44" s="6">
        <f t="shared" si="13"/>
        <v>6125.030215827338</v>
      </c>
      <c r="L44" s="6">
        <f t="shared" si="14"/>
        <v>3236.5630802008827</v>
      </c>
      <c r="M44" s="6">
        <f t="shared" si="15"/>
        <v>2490.4442331204996</v>
      </c>
      <c r="N44" s="5">
        <f t="shared" si="5"/>
        <v>3950.6791763829065</v>
      </c>
      <c r="O44" s="6">
        <f t="shared" si="6"/>
        <v>1919.6419368053905</v>
      </c>
      <c r="S44" s="4" t="s">
        <v>20</v>
      </c>
      <c r="T44" s="5">
        <v>4672.8148522601696</v>
      </c>
      <c r="U44" s="6">
        <v>1397.1907448778502</v>
      </c>
    </row>
    <row r="45" spans="1:21" x14ac:dyDescent="0.25">
      <c r="B45">
        <f t="shared" si="10"/>
        <v>35</v>
      </c>
      <c r="C45" t="s">
        <v>40</v>
      </c>
      <c r="D45">
        <v>3887</v>
      </c>
      <c r="E45">
        <v>3874</v>
      </c>
      <c r="F45">
        <v>4010</v>
      </c>
      <c r="G45" s="3">
        <f t="shared" si="11"/>
        <v>3923.6666666666665</v>
      </c>
      <c r="H45" s="2">
        <f t="shared" si="12"/>
        <v>75.048872965110775</v>
      </c>
      <c r="K45" s="6">
        <f t="shared" si="13"/>
        <v>5011.1539568345315</v>
      </c>
      <c r="L45" s="6">
        <f t="shared" si="14"/>
        <v>3169.4755744939885</v>
      </c>
      <c r="M45" s="6">
        <f t="shared" si="15"/>
        <v>2928.6455644613502</v>
      </c>
      <c r="N45" s="5">
        <f t="shared" si="5"/>
        <v>3703.0916985966232</v>
      </c>
      <c r="O45" s="6">
        <f t="shared" si="6"/>
        <v>1139.1970536316014</v>
      </c>
      <c r="S45" s="12" t="s">
        <v>48</v>
      </c>
      <c r="T45" s="13">
        <v>4831.6344382182733</v>
      </c>
      <c r="U45" s="14">
        <v>30.668528057288707</v>
      </c>
    </row>
    <row r="46" spans="1:21" x14ac:dyDescent="0.25">
      <c r="B46">
        <f t="shared" si="10"/>
        <v>36</v>
      </c>
      <c r="C46" t="s">
        <v>41</v>
      </c>
      <c r="D46">
        <v>5712</v>
      </c>
      <c r="E46">
        <v>3555</v>
      </c>
      <c r="F46">
        <v>4225</v>
      </c>
      <c r="G46" s="3">
        <f t="shared" si="11"/>
        <v>4497.333333333333</v>
      </c>
      <c r="H46" s="2">
        <f t="shared" si="12"/>
        <v>1103.9865639279003</v>
      </c>
      <c r="K46" s="6">
        <f t="shared" si="13"/>
        <v>7363.9597122302148</v>
      </c>
      <c r="L46" s="6">
        <f t="shared" si="14"/>
        <v>2908.4888144879014</v>
      </c>
      <c r="M46" s="6">
        <f t="shared" si="15"/>
        <v>3085.6677081918215</v>
      </c>
      <c r="N46" s="5">
        <f t="shared" si="5"/>
        <v>4452.7054116366453</v>
      </c>
      <c r="O46" s="6">
        <f t="shared" si="6"/>
        <v>2522.7761082063862</v>
      </c>
      <c r="S46" s="4" t="s">
        <v>23</v>
      </c>
      <c r="T46" s="5">
        <v>4844.0462201257187</v>
      </c>
      <c r="U46" s="6">
        <v>3191.2265835187764</v>
      </c>
    </row>
    <row r="47" spans="1:21" x14ac:dyDescent="0.25">
      <c r="B47">
        <f t="shared" si="10"/>
        <v>37</v>
      </c>
      <c r="C47" t="s">
        <v>42</v>
      </c>
      <c r="D47">
        <v>3625</v>
      </c>
      <c r="E47">
        <v>3727</v>
      </c>
      <c r="F47">
        <v>6120</v>
      </c>
      <c r="G47" s="3">
        <f t="shared" si="11"/>
        <v>4490.666666666667</v>
      </c>
      <c r="H47" s="2">
        <f t="shared" si="12"/>
        <v>1411.965415062753</v>
      </c>
      <c r="K47" s="6">
        <f t="shared" si="13"/>
        <v>4673.3812949640287</v>
      </c>
      <c r="L47" s="6">
        <f t="shared" si="14"/>
        <v>3049.2089484096787</v>
      </c>
      <c r="M47" s="6">
        <f t="shared" si="15"/>
        <v>4469.6535796766739</v>
      </c>
      <c r="N47" s="5">
        <f t="shared" si="5"/>
        <v>4064.0812743501269</v>
      </c>
      <c r="O47" s="6">
        <f t="shared" si="6"/>
        <v>884.78846283384667</v>
      </c>
      <c r="S47" s="4" t="s">
        <v>7</v>
      </c>
      <c r="T47" s="5">
        <v>4876.4481825784869</v>
      </c>
      <c r="U47" s="6">
        <v>999.92136146521193</v>
      </c>
    </row>
    <row r="48" spans="1:21" x14ac:dyDescent="0.25">
      <c r="B48">
        <f t="shared" si="10"/>
        <v>38</v>
      </c>
      <c r="C48" t="s">
        <v>43</v>
      </c>
      <c r="D48">
        <v>3446</v>
      </c>
      <c r="E48">
        <v>4328</v>
      </c>
      <c r="F48">
        <v>4380</v>
      </c>
      <c r="G48" s="3">
        <f t="shared" si="11"/>
        <v>4051.3333333333335</v>
      </c>
      <c r="H48" s="2">
        <f t="shared" si="12"/>
        <v>524.87839861565283</v>
      </c>
      <c r="K48" s="6">
        <f t="shared" si="13"/>
        <v>4442.6129496402873</v>
      </c>
      <c r="L48" s="6">
        <f t="shared" si="14"/>
        <v>3540.9112768224013</v>
      </c>
      <c r="M48" s="6">
        <f t="shared" si="15"/>
        <v>3198.869718788208</v>
      </c>
      <c r="N48" s="5">
        <f t="shared" si="5"/>
        <v>3727.4646484169657</v>
      </c>
      <c r="O48" s="6">
        <f t="shared" si="6"/>
        <v>642.51531220085917</v>
      </c>
      <c r="S48" s="4" t="s">
        <v>53</v>
      </c>
      <c r="T48" s="5">
        <v>5480.7652739123296</v>
      </c>
      <c r="U48" s="6">
        <v>1286.8223039968086</v>
      </c>
    </row>
    <row r="49" spans="1:21" x14ac:dyDescent="0.25">
      <c r="B49">
        <f t="shared" si="10"/>
        <v>39</v>
      </c>
      <c r="C49" t="s">
        <v>44</v>
      </c>
      <c r="D49">
        <v>2655</v>
      </c>
      <c r="E49">
        <v>3889</v>
      </c>
      <c r="F49">
        <v>4812</v>
      </c>
      <c r="G49" s="3">
        <f t="shared" si="11"/>
        <v>3785.3333333333335</v>
      </c>
      <c r="H49" s="2">
        <f t="shared" si="12"/>
        <v>1082.2302589252124</v>
      </c>
      <c r="K49" s="6">
        <f t="shared" si="13"/>
        <v>3422.8489208633091</v>
      </c>
      <c r="L49" s="6">
        <f t="shared" si="14"/>
        <v>3181.7476791964691</v>
      </c>
      <c r="M49" s="6">
        <f t="shared" si="15"/>
        <v>3514.37467735362</v>
      </c>
      <c r="N49" s="5">
        <f t="shared" si="5"/>
        <v>3372.9904258044662</v>
      </c>
      <c r="O49" s="6">
        <f t="shared" si="6"/>
        <v>171.82718679798265</v>
      </c>
      <c r="S49" s="4" t="s">
        <v>6</v>
      </c>
      <c r="T49" s="5">
        <v>5568.5509673315782</v>
      </c>
      <c r="U49" s="6">
        <v>836.55881830091698</v>
      </c>
    </row>
    <row r="50" spans="1:21" x14ac:dyDescent="0.25">
      <c r="B50">
        <f t="shared" si="10"/>
        <v>40</v>
      </c>
      <c r="C50" t="s">
        <v>45</v>
      </c>
      <c r="D50">
        <v>4106</v>
      </c>
      <c r="E50">
        <v>3906</v>
      </c>
      <c r="F50">
        <v>4625</v>
      </c>
      <c r="G50" s="3">
        <f t="shared" si="11"/>
        <v>4212.333333333333</v>
      </c>
      <c r="H50" s="2">
        <f t="shared" si="12"/>
        <v>371.10690283708453</v>
      </c>
      <c r="K50" s="6">
        <f t="shared" si="13"/>
        <v>5293.4906474820136</v>
      </c>
      <c r="L50" s="6">
        <f t="shared" si="14"/>
        <v>3195.6560645259474</v>
      </c>
      <c r="M50" s="6">
        <f t="shared" si="15"/>
        <v>3377.8019290857219</v>
      </c>
      <c r="N50" s="5">
        <f t="shared" si="5"/>
        <v>3955.6495470312279</v>
      </c>
      <c r="O50" s="6">
        <f t="shared" si="6"/>
        <v>1162.1782937809419</v>
      </c>
      <c r="S50" s="4" t="s">
        <v>36</v>
      </c>
      <c r="T50" s="5">
        <v>5591.9656058249866</v>
      </c>
      <c r="U50" s="6">
        <v>3872.6930693966438</v>
      </c>
    </row>
    <row r="51" spans="1:21" x14ac:dyDescent="0.25">
      <c r="B51">
        <f t="shared" si="10"/>
        <v>41</v>
      </c>
      <c r="C51" t="s">
        <v>46</v>
      </c>
      <c r="D51">
        <v>3796</v>
      </c>
      <c r="E51">
        <v>3591</v>
      </c>
      <c r="F51">
        <v>2979</v>
      </c>
      <c r="G51" s="3">
        <f t="shared" si="11"/>
        <v>3455.3333333333335</v>
      </c>
      <c r="H51" s="2">
        <f t="shared" si="12"/>
        <v>425.06038786663396</v>
      </c>
      <c r="K51" s="6">
        <f t="shared" si="13"/>
        <v>4893.8359712230213</v>
      </c>
      <c r="L51" s="6">
        <f t="shared" si="14"/>
        <v>2937.9418657738547</v>
      </c>
      <c r="M51" s="6">
        <f t="shared" si="15"/>
        <v>2175.6696101073221</v>
      </c>
      <c r="N51" s="5">
        <f t="shared" si="5"/>
        <v>3335.8158157013991</v>
      </c>
      <c r="O51" s="6">
        <f t="shared" si="6"/>
        <v>1402.0823270045346</v>
      </c>
      <c r="S51" s="4" t="s">
        <v>51</v>
      </c>
      <c r="T51" s="5">
        <v>5712.084563377437</v>
      </c>
      <c r="U51" s="6">
        <v>831.75228887744822</v>
      </c>
    </row>
    <row r="52" spans="1:21" x14ac:dyDescent="0.25">
      <c r="S52" s="4" t="s">
        <v>52</v>
      </c>
      <c r="T52" s="5">
        <v>5787.0199710690331</v>
      </c>
      <c r="U52" s="6">
        <v>1355.797933273119</v>
      </c>
    </row>
    <row r="53" spans="1:21" s="4" customFormat="1" x14ac:dyDescent="0.25">
      <c r="B53" s="4" t="s">
        <v>60</v>
      </c>
      <c r="D53" s="4">
        <v>4535</v>
      </c>
      <c r="E53" s="4">
        <v>4664</v>
      </c>
      <c r="F53" s="4">
        <v>4228</v>
      </c>
      <c r="G53" s="3"/>
      <c r="H53" s="2"/>
      <c r="I53" s="2"/>
      <c r="J53" s="7"/>
      <c r="K53" s="6"/>
      <c r="L53" s="6"/>
      <c r="M53" s="6"/>
      <c r="N53" s="5"/>
      <c r="O53" s="6"/>
      <c r="P53" s="6"/>
      <c r="S53" s="4" t="s">
        <v>54</v>
      </c>
      <c r="T53" s="5">
        <v>5867.915599165598</v>
      </c>
      <c r="U53" s="6">
        <v>1375.9535405114948</v>
      </c>
    </row>
    <row r="54" spans="1:21" x14ac:dyDescent="0.25">
      <c r="A54" t="s">
        <v>61</v>
      </c>
      <c r="B54">
        <f>1+B51</f>
        <v>42</v>
      </c>
      <c r="C54" t="s">
        <v>47</v>
      </c>
      <c r="D54">
        <v>2965</v>
      </c>
      <c r="E54">
        <v>1431</v>
      </c>
      <c r="F54">
        <v>883</v>
      </c>
      <c r="G54" s="3">
        <f t="shared" ref="G54:G64" si="16">AVERAGE(D54:F54)</f>
        <v>1759.6666666666667</v>
      </c>
      <c r="H54" s="2">
        <f t="shared" ref="H54:H64" si="17">STDEV(D54:F54)</f>
        <v>1079.211440512624</v>
      </c>
      <c r="K54" s="6">
        <f>(5376/4535)*D54</f>
        <v>3514.8489525909595</v>
      </c>
      <c r="L54" s="6">
        <f>(5376/4664)*E54</f>
        <v>1649.4545454545455</v>
      </c>
      <c r="M54" s="6">
        <f>(5376/4228)*F54</f>
        <v>1122.7549668874174</v>
      </c>
      <c r="N54" s="5">
        <f t="shared" si="5"/>
        <v>2095.6861549776409</v>
      </c>
      <c r="O54" s="6">
        <f t="shared" si="6"/>
        <v>1256.9289542822</v>
      </c>
      <c r="S54" s="4" t="s">
        <v>1</v>
      </c>
      <c r="T54" s="5">
        <v>6168.745052771902</v>
      </c>
      <c r="U54" s="6">
        <v>1222.8774063600586</v>
      </c>
    </row>
    <row r="55" spans="1:21" x14ac:dyDescent="0.25">
      <c r="A55" t="s">
        <v>62</v>
      </c>
      <c r="B55">
        <f t="shared" si="10"/>
        <v>43</v>
      </c>
      <c r="C55" t="s">
        <v>48</v>
      </c>
      <c r="D55">
        <v>4046</v>
      </c>
      <c r="E55">
        <v>4209</v>
      </c>
      <c r="F55">
        <v>3812</v>
      </c>
      <c r="G55" s="3">
        <f t="shared" si="16"/>
        <v>4022.3333333333335</v>
      </c>
      <c r="H55" s="2">
        <f t="shared" si="17"/>
        <v>199.55533902487633</v>
      </c>
      <c r="K55" s="6">
        <f t="shared" ref="K55:K64" si="18">(5376/4535)*D55</f>
        <v>4796.3166482910692</v>
      </c>
      <c r="L55" s="6">
        <f t="shared" ref="L55:L64" si="19">(5376/4664)*E55</f>
        <v>4851.5403087478562</v>
      </c>
      <c r="M55" s="6">
        <f t="shared" ref="M55:M64" si="20">(5376/4228)*F55</f>
        <v>4847.0463576158945</v>
      </c>
      <c r="N55" s="5">
        <f t="shared" si="5"/>
        <v>4831.6344382182733</v>
      </c>
      <c r="O55" s="6">
        <f t="shared" si="6"/>
        <v>30.668528057288707</v>
      </c>
      <c r="S55" s="4" t="s">
        <v>50</v>
      </c>
      <c r="T55" s="5">
        <v>6273.2318867645236</v>
      </c>
      <c r="U55" s="6">
        <v>446.89603513631113</v>
      </c>
    </row>
    <row r="56" spans="1:21" x14ac:dyDescent="0.25">
      <c r="B56">
        <f t="shared" si="10"/>
        <v>44</v>
      </c>
      <c r="C56" t="s">
        <v>49</v>
      </c>
      <c r="D56">
        <v>3535</v>
      </c>
      <c r="E56">
        <v>3072</v>
      </c>
      <c r="F56">
        <v>4276</v>
      </c>
      <c r="G56" s="3">
        <f t="shared" si="16"/>
        <v>3627.6666666666665</v>
      </c>
      <c r="H56" s="2">
        <f t="shared" si="17"/>
        <v>607.32555794510415</v>
      </c>
      <c r="K56" s="6">
        <f t="shared" si="18"/>
        <v>4190.5534729878718</v>
      </c>
      <c r="L56" s="6">
        <f t="shared" si="19"/>
        <v>3540.9674099485424</v>
      </c>
      <c r="M56" s="6">
        <f t="shared" si="20"/>
        <v>5437.0331125827815</v>
      </c>
      <c r="N56" s="5">
        <f t="shared" si="5"/>
        <v>4389.5179985063987</v>
      </c>
      <c r="O56" s="6">
        <f t="shared" si="6"/>
        <v>963.56444983590859</v>
      </c>
      <c r="S56" s="4" t="s">
        <v>55</v>
      </c>
      <c r="T56" s="5">
        <v>6354.6106357655226</v>
      </c>
      <c r="U56" s="6">
        <v>907.2547509016789</v>
      </c>
    </row>
    <row r="57" spans="1:21" x14ac:dyDescent="0.25">
      <c r="B57">
        <f t="shared" si="10"/>
        <v>45</v>
      </c>
      <c r="C57" t="s">
        <v>50</v>
      </c>
      <c r="D57">
        <v>5163</v>
      </c>
      <c r="E57">
        <v>5879</v>
      </c>
      <c r="F57">
        <v>4658</v>
      </c>
      <c r="G57" s="3">
        <f t="shared" si="16"/>
        <v>5233.333333333333</v>
      </c>
      <c r="H57" s="2">
        <f t="shared" si="17"/>
        <v>613.53103697639733</v>
      </c>
      <c r="K57" s="6">
        <f t="shared" si="18"/>
        <v>6120.4604189636166</v>
      </c>
      <c r="L57" s="6">
        <f t="shared" si="19"/>
        <v>6776.4802744425397</v>
      </c>
      <c r="M57" s="6">
        <f t="shared" si="20"/>
        <v>5922.7549668874171</v>
      </c>
      <c r="N57" s="5">
        <f t="shared" si="5"/>
        <v>6273.2318867645236</v>
      </c>
      <c r="O57" s="6">
        <f t="shared" si="6"/>
        <v>446.89603513631113</v>
      </c>
      <c r="S57" s="4" t="s">
        <v>56</v>
      </c>
      <c r="T57" s="5">
        <v>7278.2813312402859</v>
      </c>
      <c r="U57" s="6">
        <v>924.71622814971488</v>
      </c>
    </row>
    <row r="58" spans="1:21" x14ac:dyDescent="0.25">
      <c r="B58">
        <f t="shared" si="10"/>
        <v>46</v>
      </c>
      <c r="C58" t="s">
        <v>51</v>
      </c>
      <c r="D58">
        <v>4103</v>
      </c>
      <c r="E58">
        <v>5662</v>
      </c>
      <c r="F58">
        <v>4519</v>
      </c>
      <c r="G58" s="3">
        <f t="shared" si="16"/>
        <v>4761.333333333333</v>
      </c>
      <c r="H58" s="2">
        <f t="shared" si="17"/>
        <v>807.25729066595352</v>
      </c>
      <c r="K58" s="6">
        <f t="shared" si="18"/>
        <v>4863.8871003307613</v>
      </c>
      <c r="L58" s="6">
        <f t="shared" si="19"/>
        <v>6526.3533447684395</v>
      </c>
      <c r="M58" s="6">
        <f t="shared" si="20"/>
        <v>5746.013245033113</v>
      </c>
      <c r="N58" s="5">
        <f t="shared" si="5"/>
        <v>5712.084563377437</v>
      </c>
      <c r="O58" s="6">
        <f t="shared" si="6"/>
        <v>831.75228887744822</v>
      </c>
      <c r="S58" s="4" t="s">
        <v>57</v>
      </c>
      <c r="T58" s="5">
        <v>7673.0835973194435</v>
      </c>
      <c r="U58" s="6">
        <v>880.89801856489851</v>
      </c>
    </row>
    <row r="59" spans="1:21" x14ac:dyDescent="0.25">
      <c r="B59">
        <f t="shared" si="10"/>
        <v>47</v>
      </c>
      <c r="C59" t="s">
        <v>52</v>
      </c>
      <c r="D59">
        <v>3978</v>
      </c>
      <c r="E59">
        <v>6343</v>
      </c>
      <c r="F59">
        <v>4195</v>
      </c>
      <c r="G59" s="3">
        <f t="shared" si="16"/>
        <v>4838.666666666667</v>
      </c>
      <c r="H59" s="2">
        <f t="shared" si="17"/>
        <v>1307.3011639761266</v>
      </c>
      <c r="K59" s="6">
        <f t="shared" si="18"/>
        <v>4715.7062844542452</v>
      </c>
      <c r="L59" s="6">
        <f t="shared" si="19"/>
        <v>7311.313893653517</v>
      </c>
      <c r="M59" s="6">
        <f t="shared" si="20"/>
        <v>5334.039735099338</v>
      </c>
      <c r="N59" s="5">
        <f t="shared" si="5"/>
        <v>5787.0199710690331</v>
      </c>
      <c r="O59" s="6">
        <f t="shared" si="6"/>
        <v>1355.797933273119</v>
      </c>
    </row>
    <row r="60" spans="1:21" x14ac:dyDescent="0.25">
      <c r="B60">
        <f t="shared" si="10"/>
        <v>48</v>
      </c>
      <c r="C60" t="s">
        <v>53</v>
      </c>
      <c r="D60">
        <v>3690</v>
      </c>
      <c r="E60">
        <v>5980</v>
      </c>
      <c r="F60">
        <v>4070</v>
      </c>
      <c r="G60" s="3">
        <f t="shared" si="16"/>
        <v>4580</v>
      </c>
      <c r="H60" s="2">
        <f t="shared" si="17"/>
        <v>1227.2326592785901</v>
      </c>
      <c r="K60" s="6">
        <f t="shared" si="18"/>
        <v>4374.2976846747524</v>
      </c>
      <c r="L60" s="6">
        <f t="shared" si="19"/>
        <v>6892.8987993138944</v>
      </c>
      <c r="M60" s="6">
        <f t="shared" si="20"/>
        <v>5175.0993377483446</v>
      </c>
      <c r="N60" s="5">
        <f t="shared" si="5"/>
        <v>5480.7652739123296</v>
      </c>
      <c r="O60" s="6">
        <f t="shared" si="6"/>
        <v>1286.8223039968086</v>
      </c>
      <c r="T60" s="5">
        <f>AVERAGE(T7:T58)</f>
        <v>4232.1322566692024</v>
      </c>
    </row>
    <row r="61" spans="1:21" x14ac:dyDescent="0.25">
      <c r="B61">
        <f t="shared" si="10"/>
        <v>49</v>
      </c>
      <c r="C61" t="s">
        <v>54</v>
      </c>
      <c r="D61">
        <v>3984</v>
      </c>
      <c r="E61">
        <v>6415</v>
      </c>
      <c r="F61">
        <v>4315</v>
      </c>
      <c r="G61" s="3">
        <f t="shared" si="16"/>
        <v>4904.666666666667</v>
      </c>
      <c r="H61" s="2">
        <f t="shared" si="17"/>
        <v>1318.4158423400925</v>
      </c>
      <c r="K61" s="6">
        <f t="shared" si="18"/>
        <v>4722.8189636163179</v>
      </c>
      <c r="L61" s="6">
        <f t="shared" si="19"/>
        <v>7394.305317324186</v>
      </c>
      <c r="M61" s="6">
        <f t="shared" si="20"/>
        <v>5486.6225165562919</v>
      </c>
      <c r="N61" s="5">
        <f t="shared" si="5"/>
        <v>5867.915599165598</v>
      </c>
      <c r="O61" s="6">
        <f t="shared" si="6"/>
        <v>1375.9535405114948</v>
      </c>
    </row>
    <row r="62" spans="1:21" x14ac:dyDescent="0.25">
      <c r="B62">
        <f t="shared" si="10"/>
        <v>50</v>
      </c>
      <c r="C62" t="s">
        <v>55</v>
      </c>
      <c r="D62">
        <v>4811</v>
      </c>
      <c r="E62">
        <v>6412</v>
      </c>
      <c r="F62">
        <v>4695</v>
      </c>
      <c r="G62" s="3">
        <f t="shared" si="16"/>
        <v>5306</v>
      </c>
      <c r="H62" s="2">
        <f t="shared" si="17"/>
        <v>959.57855332432268</v>
      </c>
      <c r="K62" s="6">
        <f t="shared" si="18"/>
        <v>5703.1832414553473</v>
      </c>
      <c r="L62" s="6">
        <f t="shared" si="19"/>
        <v>7390.8473413379079</v>
      </c>
      <c r="M62" s="6">
        <f t="shared" si="20"/>
        <v>5969.8013245033117</v>
      </c>
      <c r="N62" s="5">
        <f t="shared" si="5"/>
        <v>6354.6106357655226</v>
      </c>
      <c r="O62" s="6">
        <f t="shared" si="6"/>
        <v>907.2547509016789</v>
      </c>
    </row>
    <row r="63" spans="1:21" x14ac:dyDescent="0.25">
      <c r="B63">
        <f t="shared" si="10"/>
        <v>51</v>
      </c>
      <c r="C63" t="s">
        <v>56</v>
      </c>
      <c r="D63">
        <v>5364</v>
      </c>
      <c r="E63">
        <v>7121</v>
      </c>
      <c r="F63">
        <v>5716</v>
      </c>
      <c r="G63" s="3">
        <f t="shared" si="16"/>
        <v>6067</v>
      </c>
      <c r="H63" s="2">
        <f t="shared" si="17"/>
        <v>929.60367899444111</v>
      </c>
      <c r="K63" s="6">
        <f t="shared" si="18"/>
        <v>6358.7351708930546</v>
      </c>
      <c r="L63" s="6">
        <f t="shared" si="19"/>
        <v>8208.0823327615781</v>
      </c>
      <c r="M63" s="6">
        <f t="shared" si="20"/>
        <v>7268.0264900662251</v>
      </c>
      <c r="N63" s="5">
        <f t="shared" si="5"/>
        <v>7278.2813312402859</v>
      </c>
      <c r="O63" s="6">
        <f t="shared" si="6"/>
        <v>924.71622814971488</v>
      </c>
    </row>
    <row r="64" spans="1:21" x14ac:dyDescent="0.25">
      <c r="B64">
        <f t="shared" si="10"/>
        <v>52</v>
      </c>
      <c r="C64" t="s">
        <v>57</v>
      </c>
      <c r="D64">
        <v>5624</v>
      </c>
      <c r="E64">
        <v>6981</v>
      </c>
      <c r="F64">
        <v>6532</v>
      </c>
      <c r="G64" s="3">
        <f t="shared" si="16"/>
        <v>6379</v>
      </c>
      <c r="H64" s="2">
        <f t="shared" si="17"/>
        <v>691.31685933441543</v>
      </c>
      <c r="K64" s="6">
        <f t="shared" si="18"/>
        <v>6666.9512679162071</v>
      </c>
      <c r="L64" s="6">
        <f t="shared" si="19"/>
        <v>8046.7101200686111</v>
      </c>
      <c r="M64" s="6">
        <f t="shared" si="20"/>
        <v>8305.5894039735103</v>
      </c>
      <c r="N64" s="5">
        <f t="shared" si="5"/>
        <v>7673.0835973194435</v>
      </c>
      <c r="O64" s="6">
        <f t="shared" si="6"/>
        <v>880.89801856489851</v>
      </c>
    </row>
    <row r="66" spans="6:14" x14ac:dyDescent="0.25">
      <c r="N66" s="5">
        <f>AVERAGE(N7:N64)</f>
        <v>4232.1322566692033</v>
      </c>
    </row>
    <row r="68" spans="6:14" x14ac:dyDescent="0.25">
      <c r="F68" t="s">
        <v>70</v>
      </c>
      <c r="I68"/>
    </row>
    <row r="69" spans="6:14" x14ac:dyDescent="0.25">
      <c r="F69" t="s">
        <v>4</v>
      </c>
      <c r="G69" s="3" t="s">
        <v>18</v>
      </c>
      <c r="H69" s="2" t="s">
        <v>19</v>
      </c>
      <c r="I69"/>
    </row>
    <row r="70" spans="6:14" x14ac:dyDescent="0.25">
      <c r="F70" s="4"/>
      <c r="G70" s="4"/>
      <c r="H70" s="4"/>
      <c r="I70" s="4"/>
    </row>
    <row r="71" spans="6:14" x14ac:dyDescent="0.25">
      <c r="F71" t="s">
        <v>11</v>
      </c>
      <c r="G71" s="3">
        <v>1257.6666666666667</v>
      </c>
      <c r="H71" s="2">
        <v>969.00997586884182</v>
      </c>
      <c r="I71"/>
    </row>
    <row r="72" spans="6:14" x14ac:dyDescent="0.25">
      <c r="F72" t="s">
        <v>47</v>
      </c>
      <c r="G72" s="3">
        <v>1759.6666666666667</v>
      </c>
      <c r="H72" s="2">
        <v>1079.211440512624</v>
      </c>
      <c r="I72"/>
    </row>
    <row r="73" spans="6:14" x14ac:dyDescent="0.25">
      <c r="F73" t="s">
        <v>37</v>
      </c>
      <c r="G73" s="3">
        <v>2628.6666666666665</v>
      </c>
      <c r="H73" s="2">
        <v>648.444549158472</v>
      </c>
      <c r="I73"/>
    </row>
    <row r="74" spans="6:14" x14ac:dyDescent="0.25">
      <c r="F74" t="s">
        <v>16</v>
      </c>
      <c r="G74" s="3">
        <v>2810.6666666666665</v>
      </c>
      <c r="H74" s="2">
        <v>1152.2041196477878</v>
      </c>
      <c r="I74"/>
    </row>
    <row r="75" spans="6:14" x14ac:dyDescent="0.25">
      <c r="F75" t="s">
        <v>12</v>
      </c>
      <c r="G75" s="3">
        <v>2906.3333333333335</v>
      </c>
      <c r="H75" s="2">
        <v>1792.6378143209336</v>
      </c>
      <c r="I75"/>
    </row>
    <row r="76" spans="6:14" x14ac:dyDescent="0.25">
      <c r="F76" t="s">
        <v>28</v>
      </c>
      <c r="G76" s="3">
        <v>2975</v>
      </c>
      <c r="H76" s="2">
        <v>1674.4930576147517</v>
      </c>
      <c r="I76"/>
    </row>
    <row r="77" spans="6:14" x14ac:dyDescent="0.25">
      <c r="F77" t="s">
        <v>38</v>
      </c>
      <c r="G77" s="3">
        <v>3145.3333333333335</v>
      </c>
      <c r="H77" s="2">
        <v>466.01537885925393</v>
      </c>
      <c r="I77"/>
    </row>
    <row r="78" spans="6:14" x14ac:dyDescent="0.25">
      <c r="F78" t="s">
        <v>29</v>
      </c>
      <c r="G78" s="3">
        <v>3215.3333333333335</v>
      </c>
      <c r="H78" s="2">
        <v>1598.1965878243309</v>
      </c>
      <c r="I78"/>
    </row>
    <row r="79" spans="6:14" x14ac:dyDescent="0.25">
      <c r="F79" t="s">
        <v>30</v>
      </c>
      <c r="G79" s="3">
        <v>3335</v>
      </c>
      <c r="H79" s="2">
        <v>1445.9474402619205</v>
      </c>
      <c r="I79"/>
    </row>
    <row r="80" spans="6:14" x14ac:dyDescent="0.25">
      <c r="F80" t="s">
        <v>27</v>
      </c>
      <c r="G80" s="3">
        <v>3348</v>
      </c>
      <c r="H80" s="2">
        <v>1463.9931693829722</v>
      </c>
      <c r="I80"/>
    </row>
    <row r="81" spans="6:9" x14ac:dyDescent="0.25">
      <c r="F81" t="s">
        <v>24</v>
      </c>
      <c r="G81" s="3">
        <v>3393.3333333333335</v>
      </c>
      <c r="H81" s="2">
        <v>1505.1891354023694</v>
      </c>
      <c r="I81"/>
    </row>
    <row r="82" spans="6:9" x14ac:dyDescent="0.25">
      <c r="F82" t="s">
        <v>21</v>
      </c>
      <c r="G82" s="3">
        <v>3434.6666666666665</v>
      </c>
      <c r="H82" s="2">
        <v>934.16558132556565</v>
      </c>
      <c r="I82"/>
    </row>
    <row r="83" spans="6:9" x14ac:dyDescent="0.25">
      <c r="F83" t="s">
        <v>46</v>
      </c>
      <c r="G83" s="3">
        <v>3455.3333333333335</v>
      </c>
      <c r="H83" s="2">
        <v>425.06038786663396</v>
      </c>
      <c r="I83"/>
    </row>
    <row r="84" spans="6:9" x14ac:dyDescent="0.25">
      <c r="F84" t="s">
        <v>14</v>
      </c>
      <c r="G84" s="3">
        <v>3512.3333333333335</v>
      </c>
      <c r="H84" s="2">
        <v>668.85000809847656</v>
      </c>
      <c r="I84"/>
    </row>
    <row r="85" spans="6:9" x14ac:dyDescent="0.25">
      <c r="F85" t="s">
        <v>31</v>
      </c>
      <c r="G85" s="3">
        <v>3573.3333333333335</v>
      </c>
      <c r="H85" s="2">
        <v>1170.0283472349429</v>
      </c>
      <c r="I85"/>
    </row>
    <row r="86" spans="6:9" x14ac:dyDescent="0.25">
      <c r="F86" s="9" t="s">
        <v>25</v>
      </c>
      <c r="G86" s="10">
        <v>3606.6666666666665</v>
      </c>
      <c r="H86" s="11">
        <v>1010.7879764487368</v>
      </c>
      <c r="I86" s="4"/>
    </row>
    <row r="87" spans="6:9" x14ac:dyDescent="0.25">
      <c r="F87" t="s">
        <v>26</v>
      </c>
      <c r="G87" s="3">
        <v>3608</v>
      </c>
      <c r="H87" s="2">
        <v>532.74665648880421</v>
      </c>
      <c r="I87"/>
    </row>
    <row r="88" spans="6:9" x14ac:dyDescent="0.25">
      <c r="F88" t="s">
        <v>49</v>
      </c>
      <c r="G88" s="3">
        <v>3627.6666666666665</v>
      </c>
      <c r="H88" s="2">
        <v>607.32555794510415</v>
      </c>
      <c r="I88"/>
    </row>
    <row r="89" spans="6:9" x14ac:dyDescent="0.25">
      <c r="F89" t="s">
        <v>22</v>
      </c>
      <c r="G89" s="3">
        <v>3738</v>
      </c>
      <c r="H89" s="2">
        <v>1416.5814484172804</v>
      </c>
      <c r="I89"/>
    </row>
    <row r="90" spans="6:9" x14ac:dyDescent="0.25">
      <c r="F90" t="s">
        <v>32</v>
      </c>
      <c r="G90" s="3">
        <v>3777.6666666666665</v>
      </c>
      <c r="H90" s="2">
        <v>533.53569077741372</v>
      </c>
      <c r="I90"/>
    </row>
    <row r="91" spans="6:9" x14ac:dyDescent="0.25">
      <c r="F91" t="s">
        <v>44</v>
      </c>
      <c r="G91" s="3">
        <v>3785.3333333333335</v>
      </c>
      <c r="H91" s="2">
        <v>1082.2302589252124</v>
      </c>
      <c r="I91"/>
    </row>
    <row r="92" spans="6:9" x14ac:dyDescent="0.25">
      <c r="F92" t="s">
        <v>34</v>
      </c>
      <c r="G92" s="3">
        <v>3790.3333333333335</v>
      </c>
      <c r="H92" s="2">
        <v>582.29746121147741</v>
      </c>
      <c r="I92"/>
    </row>
    <row r="93" spans="6:9" x14ac:dyDescent="0.25">
      <c r="F93" t="s">
        <v>33</v>
      </c>
      <c r="G93" s="3">
        <v>3917.6666666666665</v>
      </c>
      <c r="H93" s="2">
        <v>231.52177723344587</v>
      </c>
      <c r="I93"/>
    </row>
    <row r="94" spans="6:9" x14ac:dyDescent="0.25">
      <c r="F94" t="s">
        <v>40</v>
      </c>
      <c r="G94" s="3">
        <v>3923.6666666666665</v>
      </c>
      <c r="H94" s="2">
        <v>75.048872965110775</v>
      </c>
      <c r="I94"/>
    </row>
    <row r="95" spans="6:9" x14ac:dyDescent="0.25">
      <c r="F95" t="s">
        <v>48</v>
      </c>
      <c r="G95" s="3">
        <v>4022.3333333333335</v>
      </c>
      <c r="H95" s="2">
        <v>199.55533902487633</v>
      </c>
      <c r="I95"/>
    </row>
    <row r="96" spans="6:9" x14ac:dyDescent="0.25">
      <c r="F96" t="s">
        <v>39</v>
      </c>
      <c r="G96" s="3">
        <v>4039</v>
      </c>
      <c r="H96" s="2">
        <v>674.3419014120359</v>
      </c>
      <c r="I96"/>
    </row>
    <row r="97" spans="6:9" x14ac:dyDescent="0.25">
      <c r="F97" t="s">
        <v>15</v>
      </c>
      <c r="G97" s="3">
        <v>4039.3333333333335</v>
      </c>
      <c r="H97" s="2">
        <v>318.76218930941815</v>
      </c>
      <c r="I97"/>
    </row>
    <row r="98" spans="6:9" x14ac:dyDescent="0.25">
      <c r="F98" t="s">
        <v>43</v>
      </c>
      <c r="G98" s="3">
        <v>4051.3333333333335</v>
      </c>
      <c r="H98" s="2">
        <v>524.87839861565283</v>
      </c>
      <c r="I98"/>
    </row>
    <row r="99" spans="6:9" x14ac:dyDescent="0.25">
      <c r="F99" t="s">
        <v>10</v>
      </c>
      <c r="G99" s="3">
        <v>4091.3333333333335</v>
      </c>
      <c r="H99" s="2">
        <v>1976.1228032015956</v>
      </c>
      <c r="I99"/>
    </row>
    <row r="100" spans="6:9" x14ac:dyDescent="0.25">
      <c r="F100" t="s">
        <v>23</v>
      </c>
      <c r="G100" s="3">
        <v>4116.333333333333</v>
      </c>
      <c r="H100" s="2">
        <v>1909.6361782636325</v>
      </c>
      <c r="I100"/>
    </row>
    <row r="101" spans="6:9" x14ac:dyDescent="0.25">
      <c r="F101" s="9" t="s">
        <v>45</v>
      </c>
      <c r="G101" s="10">
        <v>4212.333333333333</v>
      </c>
      <c r="H101" s="11">
        <v>371.10690283708453</v>
      </c>
      <c r="I101" s="4"/>
    </row>
    <row r="102" spans="6:9" x14ac:dyDescent="0.25">
      <c r="F102" t="s">
        <v>20</v>
      </c>
      <c r="G102" s="3">
        <v>4253</v>
      </c>
      <c r="H102" s="2">
        <v>1530.1303866010896</v>
      </c>
      <c r="I102"/>
    </row>
    <row r="103" spans="6:9" x14ac:dyDescent="0.25">
      <c r="F103" t="s">
        <v>13</v>
      </c>
      <c r="G103" s="3">
        <v>4339.5</v>
      </c>
      <c r="H103" s="2">
        <v>811.05147802096997</v>
      </c>
      <c r="I103"/>
    </row>
    <row r="104" spans="6:9" x14ac:dyDescent="0.25">
      <c r="F104" t="s">
        <v>8</v>
      </c>
      <c r="G104" s="3">
        <v>4481.666666666667</v>
      </c>
      <c r="H104" s="2">
        <v>1340.1083289545409</v>
      </c>
      <c r="I104"/>
    </row>
    <row r="105" spans="6:9" x14ac:dyDescent="0.25">
      <c r="F105" t="s">
        <v>42</v>
      </c>
      <c r="G105" s="3">
        <v>4490.666666666667</v>
      </c>
      <c r="H105" s="2">
        <v>1411.965415062753</v>
      </c>
      <c r="I105"/>
    </row>
    <row r="106" spans="6:9" x14ac:dyDescent="0.25">
      <c r="F106" t="s">
        <v>41</v>
      </c>
      <c r="G106" s="3">
        <v>4497.333333333333</v>
      </c>
      <c r="H106" s="2">
        <v>1103.9865639279003</v>
      </c>
      <c r="I106"/>
    </row>
    <row r="107" spans="6:9" x14ac:dyDescent="0.25">
      <c r="F107" t="s">
        <v>9</v>
      </c>
      <c r="G107" s="3">
        <v>4545</v>
      </c>
      <c r="H107" s="2">
        <v>825.34053577902012</v>
      </c>
      <c r="I107"/>
    </row>
    <row r="108" spans="6:9" x14ac:dyDescent="0.25">
      <c r="F108" t="s">
        <v>53</v>
      </c>
      <c r="G108" s="3">
        <v>4580</v>
      </c>
      <c r="H108" s="2">
        <v>1227.2326592785901</v>
      </c>
      <c r="I108"/>
    </row>
    <row r="109" spans="6:9" x14ac:dyDescent="0.25">
      <c r="F109" t="s">
        <v>35</v>
      </c>
      <c r="G109" s="3">
        <v>4583.666666666667</v>
      </c>
      <c r="H109" s="2">
        <v>1010.011056045097</v>
      </c>
      <c r="I109"/>
    </row>
    <row r="110" spans="6:9" x14ac:dyDescent="0.25">
      <c r="F110" t="s">
        <v>5</v>
      </c>
      <c r="G110" s="3">
        <v>4690.666666666667</v>
      </c>
      <c r="H110" s="2">
        <v>1519.5046341927793</v>
      </c>
      <c r="I110"/>
    </row>
    <row r="111" spans="6:9" x14ac:dyDescent="0.25">
      <c r="F111" t="s">
        <v>51</v>
      </c>
      <c r="G111" s="3">
        <v>4761.333333333333</v>
      </c>
      <c r="H111" s="2">
        <v>807.25729066595352</v>
      </c>
      <c r="I111"/>
    </row>
    <row r="112" spans="6:9" x14ac:dyDescent="0.25">
      <c r="F112" t="s">
        <v>52</v>
      </c>
      <c r="G112" s="3">
        <v>4838.666666666667</v>
      </c>
      <c r="H112" s="2">
        <v>1307.3011639761266</v>
      </c>
      <c r="I112"/>
    </row>
    <row r="113" spans="3:9" x14ac:dyDescent="0.25">
      <c r="F113" t="s">
        <v>54</v>
      </c>
      <c r="G113" s="3">
        <v>4904.666666666667</v>
      </c>
      <c r="H113" s="2">
        <v>1318.4158423400925</v>
      </c>
      <c r="I113"/>
    </row>
    <row r="114" spans="3:9" x14ac:dyDescent="0.25">
      <c r="F114" t="s">
        <v>2</v>
      </c>
      <c r="G114" s="3">
        <v>4970.666666666667</v>
      </c>
      <c r="H114" s="2">
        <v>826.10915340125348</v>
      </c>
      <c r="I114"/>
    </row>
    <row r="115" spans="3:9" x14ac:dyDescent="0.25">
      <c r="F115" t="s">
        <v>50</v>
      </c>
      <c r="G115" s="3">
        <v>5233.333333333333</v>
      </c>
      <c r="H115" s="2">
        <v>613.53103697639733</v>
      </c>
      <c r="I115"/>
    </row>
    <row r="116" spans="3:9" x14ac:dyDescent="0.25">
      <c r="F116" t="s">
        <v>55</v>
      </c>
      <c r="G116" s="3">
        <v>5306</v>
      </c>
      <c r="H116" s="2">
        <v>959.57855332432268</v>
      </c>
      <c r="I116"/>
    </row>
    <row r="117" spans="3:9" x14ac:dyDescent="0.25">
      <c r="F117" t="s">
        <v>7</v>
      </c>
      <c r="G117" s="3">
        <v>5442</v>
      </c>
      <c r="H117" s="2">
        <v>1028.6121718120976</v>
      </c>
      <c r="I117" s="4"/>
    </row>
    <row r="118" spans="3:9" x14ac:dyDescent="0.25">
      <c r="F118" t="s">
        <v>36</v>
      </c>
      <c r="G118" s="3">
        <v>5503</v>
      </c>
      <c r="H118" s="2">
        <v>2016.0820915825823</v>
      </c>
      <c r="I118"/>
    </row>
    <row r="119" spans="3:9" x14ac:dyDescent="0.25">
      <c r="F119" t="s">
        <v>56</v>
      </c>
      <c r="G119" s="3">
        <v>6067</v>
      </c>
      <c r="H119" s="2">
        <v>929.60367899444111</v>
      </c>
      <c r="I119"/>
    </row>
    <row r="120" spans="3:9" x14ac:dyDescent="0.25">
      <c r="F120" t="s">
        <v>6</v>
      </c>
      <c r="G120" s="3">
        <v>6319</v>
      </c>
      <c r="H120" s="2">
        <v>1513.144738615576</v>
      </c>
      <c r="I120"/>
    </row>
    <row r="121" spans="3:9" x14ac:dyDescent="0.25">
      <c r="F121" t="s">
        <v>57</v>
      </c>
      <c r="G121" s="3">
        <v>6379</v>
      </c>
      <c r="H121" s="2">
        <v>691.31685933441543</v>
      </c>
      <c r="I121"/>
    </row>
    <row r="122" spans="3:9" x14ac:dyDescent="0.25">
      <c r="F122" t="s">
        <v>1</v>
      </c>
      <c r="G122" s="3">
        <v>6867.666666666667</v>
      </c>
      <c r="H122" s="2">
        <v>1068.8799433675085</v>
      </c>
      <c r="I122"/>
    </row>
    <row r="123" spans="3:9" x14ac:dyDescent="0.25">
      <c r="I123"/>
    </row>
    <row r="124" spans="3:9" x14ac:dyDescent="0.25">
      <c r="G124" s="3">
        <f>AVERAGE(G71:G122)</f>
        <v>4118.2980769230762</v>
      </c>
      <c r="I124"/>
    </row>
    <row r="125" spans="3:9" x14ac:dyDescent="0.25">
      <c r="G125" s="3">
        <f>MEDIAN(G71:G122)</f>
        <v>4039.166666666667</v>
      </c>
    </row>
    <row r="126" spans="3:9" x14ac:dyDescent="0.25">
      <c r="C126" t="s">
        <v>71</v>
      </c>
    </row>
    <row r="127" spans="3:9" x14ac:dyDescent="0.25">
      <c r="D127">
        <v>6684</v>
      </c>
      <c r="E127">
        <v>6423</v>
      </c>
      <c r="F127">
        <v>5091</v>
      </c>
    </row>
    <row r="128" spans="3:9" x14ac:dyDescent="0.25">
      <c r="D128">
        <v>6070</v>
      </c>
      <c r="E128">
        <v>4883</v>
      </c>
      <c r="F128">
        <v>3835</v>
      </c>
    </row>
    <row r="129" spans="4:9" x14ac:dyDescent="0.25">
      <c r="D129">
        <v>4170</v>
      </c>
      <c r="E129">
        <v>6571</v>
      </c>
      <c r="F129">
        <v>7361</v>
      </c>
    </row>
    <row r="130" spans="4:9" x14ac:dyDescent="0.25">
      <c r="D130">
        <v>4535</v>
      </c>
      <c r="E130">
        <v>4664</v>
      </c>
      <c r="F130">
        <v>4228</v>
      </c>
      <c r="G130" s="3">
        <f>AVERAGE(D127:F130)</f>
        <v>5376.25</v>
      </c>
      <c r="H130" s="2">
        <f>STDEV(D127:F130)</f>
        <v>1181.0041278505339</v>
      </c>
      <c r="I130" s="2">
        <f>(H130/G130)*100</f>
        <v>21.967061201590958</v>
      </c>
    </row>
  </sheetData>
  <sortState xmlns:xlrd2="http://schemas.microsoft.com/office/spreadsheetml/2017/richdata2" ref="S1:U124">
    <sortCondition ref="T1:T124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Myron Christodoulides</dc:creator>
  <cp:lastModifiedBy>Myron Christodoulides</cp:lastModifiedBy>
  <dcterms:created xsi:type="dcterms:W3CDTF">2024-10-31T10:33:40Z</dcterms:created>
  <dcterms:modified xsi:type="dcterms:W3CDTF">2025-04-10T09:42:31Z</dcterms:modified>
</cp:coreProperties>
</file>