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tonac-my.sharepoint.com/personal/mc4_soton_ac_uk/Documents/Documents/Documents/Papers/Papers in revision/Michael-MaFA23/Revision/Absolutely final revision to submit/All raw data/"/>
    </mc:Choice>
  </mc:AlternateContent>
  <xr:revisionPtr revIDLastSave="334" documentId="8_{729D8903-0D1B-450F-89A5-E28C87FCC65D}" xr6:coauthVersionLast="47" xr6:coauthVersionMax="47" xr10:uidLastSave="{30A14408-43A3-4376-AF53-1BDE3434738C}"/>
  <bookViews>
    <workbookView xWindow="-110" yWindow="-110" windowWidth="19420" windowHeight="10300" activeTab="1" xr2:uid="{D05E4B0D-9A6C-42BB-8735-256A1681EAF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2" l="1"/>
  <c r="I68" i="2"/>
  <c r="I69" i="2"/>
  <c r="I70" i="2"/>
  <c r="I71" i="2"/>
  <c r="I72" i="2"/>
  <c r="I73" i="2"/>
  <c r="I66" i="2"/>
  <c r="I53" i="2"/>
  <c r="I54" i="2"/>
  <c r="I55" i="2"/>
  <c r="I56" i="2"/>
  <c r="I57" i="2"/>
  <c r="I58" i="2"/>
  <c r="I59" i="2"/>
  <c r="I52" i="2"/>
  <c r="G66" i="2"/>
  <c r="G67" i="2"/>
  <c r="G68" i="2"/>
  <c r="G69" i="2"/>
  <c r="G70" i="2"/>
  <c r="G71" i="2"/>
  <c r="G72" i="2"/>
  <c r="G73" i="2"/>
  <c r="G64" i="2"/>
  <c r="G40" i="2"/>
  <c r="G43" i="2"/>
  <c r="G44" i="2"/>
  <c r="G45" i="2"/>
  <c r="G39" i="2"/>
  <c r="G29" i="2"/>
  <c r="G30" i="2"/>
  <c r="G31" i="2"/>
  <c r="G32" i="2"/>
  <c r="G33" i="2"/>
  <c r="G34" i="2"/>
  <c r="G28" i="2"/>
  <c r="G18" i="2"/>
  <c r="G19" i="2"/>
  <c r="G20" i="2"/>
  <c r="G21" i="2"/>
  <c r="G22" i="2"/>
  <c r="G23" i="2"/>
  <c r="G17" i="2"/>
  <c r="G7" i="2"/>
  <c r="G8" i="2"/>
  <c r="G9" i="2"/>
  <c r="G10" i="2"/>
  <c r="G11" i="2"/>
  <c r="G12" i="2"/>
  <c r="G6" i="2"/>
  <c r="F45" i="2"/>
  <c r="F44" i="2"/>
  <c r="F43" i="2"/>
  <c r="F42" i="2"/>
  <c r="F41" i="2"/>
  <c r="F40" i="2"/>
  <c r="F39" i="2"/>
  <c r="F38" i="2"/>
  <c r="F34" i="2"/>
  <c r="F33" i="2"/>
  <c r="F32" i="2"/>
  <c r="F31" i="2"/>
  <c r="F30" i="2"/>
  <c r="F29" i="2"/>
  <c r="F28" i="2"/>
  <c r="F27" i="2"/>
  <c r="F23" i="2"/>
  <c r="F22" i="2"/>
  <c r="F21" i="2"/>
  <c r="F20" i="2"/>
  <c r="F19" i="2"/>
  <c r="F18" i="2"/>
  <c r="F17" i="2"/>
  <c r="F16" i="2"/>
  <c r="F12" i="2"/>
  <c r="F11" i="2"/>
  <c r="F10" i="2"/>
  <c r="F9" i="2"/>
  <c r="F8" i="2"/>
  <c r="F7" i="2"/>
  <c r="F6" i="2"/>
  <c r="F5" i="2"/>
  <c r="G33" i="1"/>
  <c r="F30" i="1"/>
  <c r="G30" i="1" s="1"/>
  <c r="F31" i="1"/>
  <c r="G31" i="1" s="1"/>
  <c r="F32" i="1"/>
  <c r="G32" i="1" s="1"/>
  <c r="F33" i="1"/>
  <c r="F34" i="1"/>
  <c r="G34" i="1" s="1"/>
  <c r="F35" i="1"/>
  <c r="G35" i="1" s="1"/>
  <c r="F28" i="1"/>
  <c r="F29" i="1"/>
  <c r="G29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B18" i="1"/>
  <c r="B19" i="1" s="1"/>
  <c r="B20" i="1" s="1"/>
  <c r="B21" i="1" s="1"/>
  <c r="B22" i="1" s="1"/>
  <c r="B23" i="1" s="1"/>
  <c r="F17" i="1"/>
  <c r="G17" i="1" s="1"/>
  <c r="F16" i="1"/>
  <c r="L5" i="1"/>
  <c r="M5" i="1" s="1"/>
  <c r="N5" i="1" s="1"/>
  <c r="O5" i="1" s="1"/>
  <c r="P5" i="1" s="1"/>
  <c r="Q5" i="1" s="1"/>
  <c r="G6" i="1"/>
  <c r="F12" i="1"/>
  <c r="G12" i="1" s="1"/>
  <c r="G7" i="1"/>
  <c r="F6" i="1"/>
  <c r="F7" i="1"/>
  <c r="F8" i="1"/>
  <c r="G8" i="1" s="1"/>
  <c r="F9" i="1"/>
  <c r="G9" i="1" s="1"/>
  <c r="F10" i="1"/>
  <c r="G10" i="1" s="1"/>
  <c r="F11" i="1"/>
  <c r="G11" i="1" s="1"/>
  <c r="F5" i="1"/>
  <c r="B8" i="1"/>
  <c r="B9" i="1"/>
  <c r="B10" i="1"/>
  <c r="B11" i="1" s="1"/>
  <c r="B12" i="1" s="1"/>
  <c r="B7" i="1"/>
</calcChain>
</file>

<file path=xl/sharedStrings.xml><?xml version="1.0" encoding="utf-8"?>
<sst xmlns="http://schemas.openxmlformats.org/spreadsheetml/2006/main" count="68" uniqueCount="26">
  <si>
    <t>Expt 1 FA1090</t>
  </si>
  <si>
    <t>control</t>
  </si>
  <si>
    <t>serum diln</t>
  </si>
  <si>
    <t>cfu</t>
  </si>
  <si>
    <t>average</t>
  </si>
  <si>
    <t>% killing</t>
  </si>
  <si>
    <t>SBA titre = 2048</t>
  </si>
  <si>
    <t>06.08.2025</t>
  </si>
  <si>
    <t>Expt 2 FA1090</t>
  </si>
  <si>
    <t>08.08.2025</t>
  </si>
  <si>
    <t>Expt 3 FA1090</t>
  </si>
  <si>
    <t>dilution</t>
  </si>
  <si>
    <t>Bactericidal activity of rabbit antisera agaianst AR205</t>
  </si>
  <si>
    <t>Bactericidal activity of rabbit antisera agaianst FA1090</t>
  </si>
  <si>
    <t>Expt 1 AR205 16.7 C'</t>
  </si>
  <si>
    <t>Expt 2 AR205 16.7 C'</t>
  </si>
  <si>
    <t>Expt 3 AR205 5 C'</t>
  </si>
  <si>
    <t>Expt 4 AR205 5 C'</t>
  </si>
  <si>
    <t>Expt 5. AR205</t>
  </si>
  <si>
    <t xml:space="preserve">Average </t>
  </si>
  <si>
    <t xml:space="preserve">%killing </t>
  </si>
  <si>
    <t xml:space="preserve">Control </t>
  </si>
  <si>
    <t>Rabbit antisera titre</t>
  </si>
  <si>
    <t>50% SBA titre</t>
  </si>
  <si>
    <t>50% SBA titre &gt;1024</t>
  </si>
  <si>
    <t>Expt 6. AR205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</si>
</sst>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2" borderId="0" xfId="0" applyFill="1"/>
    <xf numFmtId="1" fontId="0" fillId="2" borderId="0" xfId="0" applyNumberFormat="1" applyFill="1"/>
    <xf numFmtId="0" fontId="0" fillId="3" borderId="0" xfId="0" applyFill="1"/>
    <xf numFmtId="1" fontId="0" fillId="3" borderId="0" xfId="0" applyNumberFormat="1" applyFill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3" fillId="4" borderId="0" xfId="0" applyFont="1" applyFill="1"/>
    <xf numFmtId="0" fontId="3" fillId="5" borderId="0" xfId="0" applyFont="1" applyFill="1"/>
    <xf numFmtId="1" fontId="3" fillId="0" borderId="0" xfId="0" applyNumberFormat="1" applyFont="1"/>
    <xf numFmtId="1" fontId="3" fillId="2" borderId="0" xfId="0" applyNumberFormat="1" applyFont="1" applyFill="1"/>
    <xf numFmtId="0" fontId="4" fillId="0" borderId="0" xfId="0" applyFont="1"/>
    <xf numFmtId="1" fontId="4" fillId="0" borderId="0" xfId="0" applyNumberFormat="1" applyFont="1"/>
    <xf numFmtId="0" fontId="4" fillId="2" borderId="0" xfId="0" applyFont="1" applyFill="1"/>
    <xf numFmtId="1" fontId="4" fillId="2" borderId="0" xfId="0" applyNumberFormat="1" applyFont="1" applyFill="1"/>
    <xf numFmtId="0" fontId="5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FA1090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Expt 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Sheet1!$K$5:$Q$5</c:f>
              <c:numCache>
                <c:formatCode>General</c:formatCode>
                <c:ptCount val="7"/>
                <c:pt idx="0">
                  <c:v>128</c:v>
                </c:pt>
                <c:pt idx="1">
                  <c:v>256</c:v>
                </c:pt>
                <c:pt idx="2">
                  <c:v>512</c:v>
                </c:pt>
                <c:pt idx="3">
                  <c:v>1024</c:v>
                </c:pt>
                <c:pt idx="4">
                  <c:v>2048</c:v>
                </c:pt>
                <c:pt idx="5">
                  <c:v>4096</c:v>
                </c:pt>
                <c:pt idx="6">
                  <c:v>8192</c:v>
                </c:pt>
              </c:numCache>
            </c:numRef>
          </c:cat>
          <c:val>
            <c:numRef>
              <c:f>Sheet1!$K$6:$Q$6</c:f>
              <c:numCache>
                <c:formatCode>0</c:formatCode>
                <c:ptCount val="7"/>
                <c:pt idx="0">
                  <c:v>99.275362318840578</c:v>
                </c:pt>
                <c:pt idx="1">
                  <c:v>98.309178743961354</c:v>
                </c:pt>
                <c:pt idx="2">
                  <c:v>93.478260869565219</c:v>
                </c:pt>
                <c:pt idx="3">
                  <c:v>84.54106280193237</c:v>
                </c:pt>
                <c:pt idx="4">
                  <c:v>59.178743961352652</c:v>
                </c:pt>
                <c:pt idx="5">
                  <c:v>39.613526570048307</c:v>
                </c:pt>
                <c:pt idx="6">
                  <c:v>26.08695652173914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5-469B-BD28-E2AFDAB3C691}"/>
            </c:ext>
          </c:extLst>
        </c:ser>
        <c:ser>
          <c:idx val="1"/>
          <c:order val="1"/>
          <c:tx>
            <c:v>Expt 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Sheet1!$K$5:$Q$5</c:f>
              <c:numCache>
                <c:formatCode>General</c:formatCode>
                <c:ptCount val="7"/>
                <c:pt idx="0">
                  <c:v>128</c:v>
                </c:pt>
                <c:pt idx="1">
                  <c:v>256</c:v>
                </c:pt>
                <c:pt idx="2">
                  <c:v>512</c:v>
                </c:pt>
                <c:pt idx="3">
                  <c:v>1024</c:v>
                </c:pt>
                <c:pt idx="4">
                  <c:v>2048</c:v>
                </c:pt>
                <c:pt idx="5">
                  <c:v>4096</c:v>
                </c:pt>
                <c:pt idx="6">
                  <c:v>8192</c:v>
                </c:pt>
              </c:numCache>
            </c:numRef>
          </c:cat>
          <c:val>
            <c:numRef>
              <c:f>Sheet1!$K$7:$Q$7</c:f>
              <c:numCache>
                <c:formatCode>0</c:formatCode>
                <c:ptCount val="7"/>
                <c:pt idx="0">
                  <c:v>100</c:v>
                </c:pt>
                <c:pt idx="1">
                  <c:v>98.792270531400959</c:v>
                </c:pt>
                <c:pt idx="2">
                  <c:v>92.995169082125599</c:v>
                </c:pt>
                <c:pt idx="3">
                  <c:v>80.434782608695656</c:v>
                </c:pt>
                <c:pt idx="4">
                  <c:v>68.59903381642512</c:v>
                </c:pt>
                <c:pt idx="5">
                  <c:v>43.236714975845416</c:v>
                </c:pt>
                <c:pt idx="6">
                  <c:v>46.135265700483096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5-469B-BD28-E2AFDAB3C691}"/>
            </c:ext>
          </c:extLst>
        </c:ser>
        <c:ser>
          <c:idx val="2"/>
          <c:order val="2"/>
          <c:tx>
            <c:v>Expt 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Sheet1!$K$5:$Q$5</c:f>
              <c:numCache>
                <c:formatCode>General</c:formatCode>
                <c:ptCount val="7"/>
                <c:pt idx="0">
                  <c:v>128</c:v>
                </c:pt>
                <c:pt idx="1">
                  <c:v>256</c:v>
                </c:pt>
                <c:pt idx="2">
                  <c:v>512</c:v>
                </c:pt>
                <c:pt idx="3">
                  <c:v>1024</c:v>
                </c:pt>
                <c:pt idx="4">
                  <c:v>2048</c:v>
                </c:pt>
                <c:pt idx="5">
                  <c:v>4096</c:v>
                </c:pt>
                <c:pt idx="6">
                  <c:v>8192</c:v>
                </c:pt>
              </c:numCache>
            </c:numRef>
          </c:cat>
          <c:val>
            <c:numRef>
              <c:f>Sheet1!$K$8:$Q$8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94.007490636704119</c:v>
                </c:pt>
                <c:pt idx="4">
                  <c:v>86.891385767790268</c:v>
                </c:pt>
                <c:pt idx="5">
                  <c:v>0</c:v>
                </c:pt>
                <c:pt idx="6">
                  <c:v>21.722846441947567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35-469B-BD28-E2AFDAB3C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883184"/>
        <c:axId val="332883664"/>
      </c:lineChart>
      <c:catAx>
        <c:axId val="33288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883664"/>
        <c:crosses val="autoZero"/>
        <c:auto val="1"/>
        <c:lblAlgn val="ctr"/>
        <c:lblOffset val="100"/>
        <c:noMultiLvlLbl val="0"/>
      </c:catAx>
      <c:valAx>
        <c:axId val="3328836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883184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185737</xdr:rowOff>
    </xdr:from>
    <xdr:to>
      <xdr:col>17</xdr:col>
      <xdr:colOff>323850</xdr:colOff>
      <xdr:row>24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DBA78D-4D83-7711-4944-2FC4D34C7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B5309-1B04-4DB4-A961-AF7039E55E4C}">
  <dimension ref="A1:Q35"/>
  <sheetViews>
    <sheetView topLeftCell="A19" workbookViewId="0"/>
  </sheetViews>
  <sheetFormatPr defaultRowHeight="14.5" x14ac:dyDescent="0.35"/>
  <cols>
    <col min="3" max="3" width="11.1796875" customWidth="1"/>
    <col min="6" max="7" width="9.1796875" style="2"/>
  </cols>
  <sheetData>
    <row r="1" spans="1:17" x14ac:dyDescent="0.35">
      <c r="A1" s="1" t="s">
        <v>13</v>
      </c>
    </row>
    <row r="3" spans="1:17" x14ac:dyDescent="0.35">
      <c r="A3" s="1" t="s">
        <v>0</v>
      </c>
      <c r="C3" t="s">
        <v>7</v>
      </c>
    </row>
    <row r="4" spans="1:17" x14ac:dyDescent="0.35">
      <c r="C4" t="s">
        <v>3</v>
      </c>
      <c r="F4" s="2" t="s">
        <v>4</v>
      </c>
      <c r="G4" s="2" t="s">
        <v>5</v>
      </c>
    </row>
    <row r="5" spans="1:17" x14ac:dyDescent="0.35">
      <c r="B5" t="s">
        <v>1</v>
      </c>
      <c r="C5">
        <v>164</v>
      </c>
      <c r="D5">
        <v>135</v>
      </c>
      <c r="E5">
        <v>115</v>
      </c>
      <c r="F5" s="2">
        <f>AVERAGE(C5:E5)</f>
        <v>138</v>
      </c>
      <c r="J5" t="s">
        <v>11</v>
      </c>
      <c r="K5">
        <v>128</v>
      </c>
      <c r="L5">
        <f>K5*2</f>
        <v>256</v>
      </c>
      <c r="M5">
        <f t="shared" ref="M5:Q5" si="0">L5*2</f>
        <v>512</v>
      </c>
      <c r="N5">
        <f t="shared" si="0"/>
        <v>1024</v>
      </c>
      <c r="O5">
        <f t="shared" si="0"/>
        <v>2048</v>
      </c>
      <c r="P5">
        <f t="shared" si="0"/>
        <v>4096</v>
      </c>
      <c r="Q5">
        <f t="shared" si="0"/>
        <v>8192</v>
      </c>
    </row>
    <row r="6" spans="1:17" x14ac:dyDescent="0.35">
      <c r="A6" t="s">
        <v>2</v>
      </c>
      <c r="B6">
        <v>128</v>
      </c>
      <c r="C6">
        <v>2</v>
      </c>
      <c r="D6">
        <v>1</v>
      </c>
      <c r="E6">
        <v>0</v>
      </c>
      <c r="F6" s="2">
        <f t="shared" ref="F6:F11" si="1">AVERAGE(C6:E6)</f>
        <v>1</v>
      </c>
      <c r="G6" s="2">
        <f>100-(F6/138)*100</f>
        <v>99.275362318840578</v>
      </c>
      <c r="J6" t="s">
        <v>5</v>
      </c>
      <c r="K6" s="2">
        <v>99.275362318840578</v>
      </c>
      <c r="L6" s="2">
        <v>98.309178743961354</v>
      </c>
      <c r="M6" s="2">
        <v>93.478260869565219</v>
      </c>
      <c r="N6" s="2">
        <v>84.54106280193237</v>
      </c>
      <c r="O6" s="2">
        <v>59.178743961352652</v>
      </c>
      <c r="P6" s="2">
        <v>39.613526570048307</v>
      </c>
      <c r="Q6" s="2">
        <v>26.08695652173914</v>
      </c>
    </row>
    <row r="7" spans="1:17" x14ac:dyDescent="0.35">
      <c r="B7">
        <f>B6*2</f>
        <v>256</v>
      </c>
      <c r="C7">
        <v>5</v>
      </c>
      <c r="D7">
        <v>1</v>
      </c>
      <c r="E7">
        <v>1</v>
      </c>
      <c r="F7" s="2">
        <f t="shared" si="1"/>
        <v>2.3333333333333335</v>
      </c>
      <c r="G7" s="2">
        <f t="shared" ref="G7:G12" si="2">100-(F7/138)*100</f>
        <v>98.309178743961354</v>
      </c>
      <c r="J7" t="s">
        <v>5</v>
      </c>
      <c r="K7" s="2">
        <v>100</v>
      </c>
      <c r="L7" s="2">
        <v>98.792270531400959</v>
      </c>
      <c r="M7" s="2">
        <v>92.995169082125599</v>
      </c>
      <c r="N7" s="2">
        <v>80.434782608695656</v>
      </c>
      <c r="O7" s="2">
        <v>68.59903381642512</v>
      </c>
      <c r="P7" s="2">
        <v>43.236714975845416</v>
      </c>
      <c r="Q7" s="2">
        <v>46.135265700483096</v>
      </c>
    </row>
    <row r="8" spans="1:17" x14ac:dyDescent="0.35">
      <c r="B8">
        <f t="shared" ref="B8:B12" si="3">B7*2</f>
        <v>512</v>
      </c>
      <c r="C8">
        <v>11</v>
      </c>
      <c r="D8">
        <v>7</v>
      </c>
      <c r="E8">
        <v>9</v>
      </c>
      <c r="F8" s="2">
        <f t="shared" si="1"/>
        <v>9</v>
      </c>
      <c r="G8" s="2">
        <f t="shared" si="2"/>
        <v>93.478260869565219</v>
      </c>
      <c r="J8" t="s">
        <v>5</v>
      </c>
      <c r="K8" s="2">
        <v>100</v>
      </c>
      <c r="L8" s="2">
        <v>100</v>
      </c>
      <c r="M8" s="2">
        <v>100</v>
      </c>
      <c r="N8" s="2">
        <v>94.007490636704119</v>
      </c>
      <c r="O8" s="2">
        <v>86.891385767790268</v>
      </c>
      <c r="P8" s="2">
        <v>0</v>
      </c>
      <c r="Q8" s="2">
        <v>21.722846441947567</v>
      </c>
    </row>
    <row r="9" spans="1:17" x14ac:dyDescent="0.35">
      <c r="B9">
        <f t="shared" si="3"/>
        <v>1024</v>
      </c>
      <c r="C9">
        <v>1</v>
      </c>
      <c r="D9">
        <v>32</v>
      </c>
      <c r="E9">
        <v>31</v>
      </c>
      <c r="F9" s="2">
        <f t="shared" si="1"/>
        <v>21.333333333333332</v>
      </c>
      <c r="G9" s="2">
        <f t="shared" si="2"/>
        <v>84.54106280193237</v>
      </c>
    </row>
    <row r="10" spans="1:17" x14ac:dyDescent="0.35">
      <c r="B10" s="3">
        <f t="shared" si="3"/>
        <v>2048</v>
      </c>
      <c r="C10">
        <v>53</v>
      </c>
      <c r="D10">
        <v>55</v>
      </c>
      <c r="E10">
        <v>61</v>
      </c>
      <c r="F10" s="2">
        <f t="shared" si="1"/>
        <v>56.333333333333336</v>
      </c>
      <c r="G10" s="4">
        <f t="shared" si="2"/>
        <v>59.178743961352652</v>
      </c>
      <c r="H10" s="3" t="s">
        <v>6</v>
      </c>
      <c r="I10" s="3"/>
    </row>
    <row r="11" spans="1:17" x14ac:dyDescent="0.35">
      <c r="B11">
        <f t="shared" si="3"/>
        <v>4096</v>
      </c>
      <c r="C11">
        <v>73</v>
      </c>
      <c r="D11">
        <v>105</v>
      </c>
      <c r="E11">
        <v>72</v>
      </c>
      <c r="F11" s="2">
        <f t="shared" si="1"/>
        <v>83.333333333333329</v>
      </c>
      <c r="G11" s="2">
        <f t="shared" si="2"/>
        <v>39.613526570048307</v>
      </c>
    </row>
    <row r="12" spans="1:17" x14ac:dyDescent="0.35">
      <c r="B12">
        <f t="shared" si="3"/>
        <v>8192</v>
      </c>
      <c r="C12">
        <v>89</v>
      </c>
      <c r="D12">
        <v>133</v>
      </c>
      <c r="E12">
        <v>84</v>
      </c>
      <c r="F12" s="2">
        <f>AVERAGE(C12:E12)</f>
        <v>102</v>
      </c>
      <c r="G12" s="2">
        <f t="shared" si="2"/>
        <v>26.08695652173914</v>
      </c>
    </row>
    <row r="14" spans="1:17" x14ac:dyDescent="0.35">
      <c r="A14" s="1" t="s">
        <v>8</v>
      </c>
      <c r="C14" t="s">
        <v>9</v>
      </c>
    </row>
    <row r="15" spans="1:17" x14ac:dyDescent="0.35">
      <c r="C15" t="s">
        <v>3</v>
      </c>
      <c r="F15" s="2" t="s">
        <v>4</v>
      </c>
      <c r="G15" s="2" t="s">
        <v>5</v>
      </c>
    </row>
    <row r="16" spans="1:17" x14ac:dyDescent="0.35">
      <c r="B16" t="s">
        <v>1</v>
      </c>
      <c r="C16">
        <v>86</v>
      </c>
      <c r="D16">
        <v>101</v>
      </c>
      <c r="E16">
        <v>110</v>
      </c>
      <c r="F16" s="2">
        <f>AVERAGE(C16:E16)</f>
        <v>99</v>
      </c>
    </row>
    <row r="17" spans="1:11" x14ac:dyDescent="0.35">
      <c r="A17" t="s">
        <v>2</v>
      </c>
      <c r="B17">
        <v>128</v>
      </c>
      <c r="C17">
        <v>0</v>
      </c>
      <c r="D17">
        <v>0</v>
      </c>
      <c r="E17">
        <v>0</v>
      </c>
      <c r="F17" s="2">
        <f t="shared" ref="F17:F22" si="4">AVERAGE(C17:E17)</f>
        <v>0</v>
      </c>
      <c r="G17" s="2">
        <f>100-(F17/138)*100</f>
        <v>100</v>
      </c>
    </row>
    <row r="18" spans="1:11" x14ac:dyDescent="0.35">
      <c r="B18">
        <f>B17*2</f>
        <v>256</v>
      </c>
      <c r="C18">
        <v>4</v>
      </c>
      <c r="D18">
        <v>1</v>
      </c>
      <c r="E18">
        <v>0</v>
      </c>
      <c r="F18" s="2">
        <f t="shared" si="4"/>
        <v>1.6666666666666667</v>
      </c>
      <c r="G18" s="2">
        <f t="shared" ref="G18:G23" si="5">100-(F18/138)*100</f>
        <v>98.792270531400959</v>
      </c>
    </row>
    <row r="19" spans="1:11" x14ac:dyDescent="0.35">
      <c r="B19">
        <f t="shared" ref="B19:B23" si="6">B18*2</f>
        <v>512</v>
      </c>
      <c r="C19">
        <v>11</v>
      </c>
      <c r="D19">
        <v>9</v>
      </c>
      <c r="E19">
        <v>9</v>
      </c>
      <c r="F19" s="2">
        <f t="shared" si="4"/>
        <v>9.6666666666666661</v>
      </c>
      <c r="G19" s="2">
        <f t="shared" si="5"/>
        <v>92.995169082125599</v>
      </c>
      <c r="K19" s="5"/>
    </row>
    <row r="20" spans="1:11" x14ac:dyDescent="0.35">
      <c r="B20">
        <f t="shared" si="6"/>
        <v>1024</v>
      </c>
      <c r="C20">
        <v>25</v>
      </c>
      <c r="D20">
        <v>25</v>
      </c>
      <c r="E20">
        <v>31</v>
      </c>
      <c r="F20" s="2">
        <f t="shared" si="4"/>
        <v>27</v>
      </c>
      <c r="G20" s="2">
        <f t="shared" si="5"/>
        <v>80.434782608695656</v>
      </c>
    </row>
    <row r="21" spans="1:11" x14ac:dyDescent="0.35">
      <c r="B21" s="3">
        <f t="shared" si="6"/>
        <v>2048</v>
      </c>
      <c r="C21" s="5">
        <v>50</v>
      </c>
      <c r="D21" s="5">
        <v>42</v>
      </c>
      <c r="E21" s="5">
        <v>38</v>
      </c>
      <c r="F21" s="6">
        <f t="shared" si="4"/>
        <v>43.333333333333336</v>
      </c>
      <c r="G21" s="4">
        <f t="shared" si="5"/>
        <v>68.59903381642512</v>
      </c>
      <c r="H21" s="3" t="s">
        <v>6</v>
      </c>
    </row>
    <row r="22" spans="1:11" x14ac:dyDescent="0.35">
      <c r="B22">
        <f t="shared" si="6"/>
        <v>4096</v>
      </c>
      <c r="C22">
        <v>75</v>
      </c>
      <c r="D22">
        <v>87</v>
      </c>
      <c r="E22">
        <v>73</v>
      </c>
      <c r="F22" s="2">
        <f t="shared" si="4"/>
        <v>78.333333333333329</v>
      </c>
      <c r="G22" s="2">
        <f t="shared" si="5"/>
        <v>43.236714975845416</v>
      </c>
    </row>
    <row r="23" spans="1:11" x14ac:dyDescent="0.35">
      <c r="B23">
        <f t="shared" si="6"/>
        <v>8192</v>
      </c>
      <c r="C23">
        <v>67</v>
      </c>
      <c r="D23">
        <v>64</v>
      </c>
      <c r="E23">
        <v>92</v>
      </c>
      <c r="F23" s="2">
        <f>AVERAGE(C23:E23)</f>
        <v>74.333333333333329</v>
      </c>
      <c r="G23" s="2">
        <f t="shared" si="5"/>
        <v>46.135265700483096</v>
      </c>
    </row>
    <row r="26" spans="1:11" x14ac:dyDescent="0.35">
      <c r="A26" s="7" t="s">
        <v>10</v>
      </c>
      <c r="B26" s="8"/>
      <c r="C26" s="9">
        <v>45877</v>
      </c>
      <c r="D26" s="8"/>
      <c r="E26" s="8"/>
      <c r="F26" s="12"/>
      <c r="G26" s="12"/>
    </row>
    <row r="27" spans="1:11" x14ac:dyDescent="0.35">
      <c r="A27" s="8"/>
      <c r="B27" s="8"/>
      <c r="C27" s="8" t="s">
        <v>3</v>
      </c>
      <c r="D27" s="8"/>
      <c r="E27" s="8"/>
      <c r="F27" s="12" t="s">
        <v>4</v>
      </c>
      <c r="G27" s="12" t="s">
        <v>5</v>
      </c>
    </row>
    <row r="28" spans="1:11" x14ac:dyDescent="0.35">
      <c r="A28" s="8"/>
      <c r="B28" s="8" t="s">
        <v>1</v>
      </c>
      <c r="C28" s="8">
        <v>99</v>
      </c>
      <c r="D28" s="8">
        <v>90</v>
      </c>
      <c r="E28" s="8">
        <v>78</v>
      </c>
      <c r="F28" s="12">
        <f>AVERAGE(C28:E28)</f>
        <v>89</v>
      </c>
      <c r="G28" s="12"/>
    </row>
    <row r="29" spans="1:11" x14ac:dyDescent="0.35">
      <c r="A29" s="8" t="s">
        <v>2</v>
      </c>
      <c r="B29" s="8">
        <v>128</v>
      </c>
      <c r="C29" s="8">
        <v>0</v>
      </c>
      <c r="D29" s="8">
        <v>0</v>
      </c>
      <c r="E29" s="8">
        <v>0</v>
      </c>
      <c r="F29" s="12">
        <f>AVERAGE(C29:E29)</f>
        <v>0</v>
      </c>
      <c r="G29" s="12">
        <f>100-(F29/89)*100</f>
        <v>100</v>
      </c>
    </row>
    <row r="30" spans="1:11" x14ac:dyDescent="0.35">
      <c r="A30" s="8"/>
      <c r="B30" s="8">
        <v>256</v>
      </c>
      <c r="C30" s="8">
        <v>0</v>
      </c>
      <c r="D30" s="8">
        <v>0</v>
      </c>
      <c r="E30" s="8">
        <v>0</v>
      </c>
      <c r="F30" s="12">
        <f t="shared" ref="F30:F35" si="7">AVERAGE(C30:E30)</f>
        <v>0</v>
      </c>
      <c r="G30" s="12">
        <f t="shared" ref="G30:G35" si="8">100-(F30/89)*100</f>
        <v>100</v>
      </c>
    </row>
    <row r="31" spans="1:11" x14ac:dyDescent="0.35">
      <c r="A31" s="8"/>
      <c r="B31" s="8">
        <v>512</v>
      </c>
      <c r="C31" s="8">
        <v>0</v>
      </c>
      <c r="D31" s="8">
        <v>0</v>
      </c>
      <c r="E31" s="8">
        <v>0</v>
      </c>
      <c r="F31" s="12">
        <f t="shared" si="7"/>
        <v>0</v>
      </c>
      <c r="G31" s="12">
        <f t="shared" si="8"/>
        <v>100</v>
      </c>
    </row>
    <row r="32" spans="1:11" x14ac:dyDescent="0.35">
      <c r="A32" s="8"/>
      <c r="B32" s="8">
        <v>1024</v>
      </c>
      <c r="C32" s="8">
        <v>3</v>
      </c>
      <c r="D32" s="8">
        <v>6</v>
      </c>
      <c r="E32" s="8">
        <v>7</v>
      </c>
      <c r="F32" s="12">
        <f t="shared" si="7"/>
        <v>5.333333333333333</v>
      </c>
      <c r="G32" s="12">
        <f t="shared" si="8"/>
        <v>94.007490636704119</v>
      </c>
    </row>
    <row r="33" spans="1:8" x14ac:dyDescent="0.35">
      <c r="A33" s="8"/>
      <c r="B33" s="10">
        <v>2048</v>
      </c>
      <c r="C33" s="11">
        <v>11</v>
      </c>
      <c r="D33" s="11">
        <v>6</v>
      </c>
      <c r="E33" s="11">
        <v>18</v>
      </c>
      <c r="F33" s="12">
        <f t="shared" si="7"/>
        <v>11.666666666666666</v>
      </c>
      <c r="G33" s="13">
        <f t="shared" si="8"/>
        <v>86.891385767790268</v>
      </c>
      <c r="H33" s="3" t="s">
        <v>6</v>
      </c>
    </row>
    <row r="34" spans="1:8" x14ac:dyDescent="0.35">
      <c r="A34" s="8"/>
      <c r="B34" s="8">
        <v>4096</v>
      </c>
      <c r="C34" s="8">
        <v>113</v>
      </c>
      <c r="D34" s="8">
        <v>100</v>
      </c>
      <c r="E34" s="8">
        <v>105</v>
      </c>
      <c r="F34" s="12">
        <f t="shared" si="7"/>
        <v>106</v>
      </c>
      <c r="G34" s="12">
        <f t="shared" si="8"/>
        <v>-19.101123595505626</v>
      </c>
    </row>
    <row r="35" spans="1:8" x14ac:dyDescent="0.35">
      <c r="A35" s="8"/>
      <c r="B35" s="8">
        <v>8192</v>
      </c>
      <c r="C35" s="8">
        <v>72</v>
      </c>
      <c r="D35" s="8">
        <v>88</v>
      </c>
      <c r="E35" s="8">
        <v>49</v>
      </c>
      <c r="F35" s="12">
        <f t="shared" si="7"/>
        <v>69.666666666666671</v>
      </c>
      <c r="G35" s="12">
        <f t="shared" si="8"/>
        <v>21.722846441947567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076F3-5171-49C4-A436-D00B583EF203}">
  <dimension ref="A1:J74"/>
  <sheetViews>
    <sheetView tabSelected="1" topLeftCell="A56" workbookViewId="0">
      <selection activeCell="N64" sqref="N64"/>
    </sheetView>
  </sheetViews>
  <sheetFormatPr defaultRowHeight="14.5" x14ac:dyDescent="0.35"/>
  <sheetData>
    <row r="1" spans="1:8" x14ac:dyDescent="0.35">
      <c r="A1" s="1" t="s">
        <v>12</v>
      </c>
      <c r="F1" s="2"/>
      <c r="G1" s="2"/>
    </row>
    <row r="2" spans="1:8" x14ac:dyDescent="0.35">
      <c r="F2" s="2"/>
      <c r="G2" s="2"/>
    </row>
    <row r="3" spans="1:8" x14ac:dyDescent="0.35">
      <c r="A3" s="1" t="s">
        <v>14</v>
      </c>
      <c r="F3" s="2"/>
      <c r="G3" s="2"/>
    </row>
    <row r="4" spans="1:8" x14ac:dyDescent="0.35">
      <c r="C4" t="s">
        <v>3</v>
      </c>
      <c r="F4" s="2" t="s">
        <v>4</v>
      </c>
      <c r="G4" s="2" t="s">
        <v>5</v>
      </c>
    </row>
    <row r="5" spans="1:8" x14ac:dyDescent="0.35">
      <c r="B5" t="s">
        <v>1</v>
      </c>
      <c r="C5">
        <v>66</v>
      </c>
      <c r="D5">
        <v>87</v>
      </c>
      <c r="E5">
        <v>102</v>
      </c>
      <c r="F5" s="2">
        <f>AVERAGE(C5:E5)</f>
        <v>85</v>
      </c>
      <c r="G5" s="2"/>
    </row>
    <row r="6" spans="1:8" x14ac:dyDescent="0.35">
      <c r="A6" t="s">
        <v>2</v>
      </c>
      <c r="B6">
        <v>16</v>
      </c>
      <c r="C6">
        <v>0</v>
      </c>
      <c r="D6">
        <v>0</v>
      </c>
      <c r="E6">
        <v>0</v>
      </c>
      <c r="F6" s="2">
        <f t="shared" ref="F6:F11" si="0">AVERAGE(C6:E6)</f>
        <v>0</v>
      </c>
      <c r="G6" s="2">
        <f>100-(F6/85)*100</f>
        <v>100</v>
      </c>
    </row>
    <row r="7" spans="1:8" x14ac:dyDescent="0.35">
      <c r="B7">
        <v>32</v>
      </c>
      <c r="C7">
        <v>0</v>
      </c>
      <c r="D7">
        <v>0</v>
      </c>
      <c r="E7">
        <v>0</v>
      </c>
      <c r="F7" s="2">
        <f t="shared" si="0"/>
        <v>0</v>
      </c>
      <c r="G7" s="2">
        <f t="shared" ref="G7:G12" si="1">100-(F7/85)*100</f>
        <v>100</v>
      </c>
    </row>
    <row r="8" spans="1:8" x14ac:dyDescent="0.35">
      <c r="B8">
        <v>64</v>
      </c>
      <c r="C8">
        <v>0</v>
      </c>
      <c r="D8">
        <v>0</v>
      </c>
      <c r="E8">
        <v>0</v>
      </c>
      <c r="F8" s="2">
        <f t="shared" si="0"/>
        <v>0</v>
      </c>
      <c r="G8" s="2">
        <f t="shared" si="1"/>
        <v>100</v>
      </c>
    </row>
    <row r="9" spans="1:8" x14ac:dyDescent="0.35">
      <c r="B9">
        <v>128</v>
      </c>
      <c r="C9">
        <v>0</v>
      </c>
      <c r="D9">
        <v>0</v>
      </c>
      <c r="E9">
        <v>0</v>
      </c>
      <c r="F9" s="2">
        <f t="shared" si="0"/>
        <v>0</v>
      </c>
      <c r="G9" s="2">
        <f t="shared" si="1"/>
        <v>100</v>
      </c>
    </row>
    <row r="10" spans="1:8" x14ac:dyDescent="0.35">
      <c r="B10">
        <v>256</v>
      </c>
      <c r="C10">
        <v>0</v>
      </c>
      <c r="D10">
        <v>1</v>
      </c>
      <c r="E10">
        <v>0</v>
      </c>
      <c r="F10" s="2">
        <f t="shared" si="0"/>
        <v>0.33333333333333331</v>
      </c>
      <c r="G10" s="2">
        <f t="shared" si="1"/>
        <v>99.607843137254903</v>
      </c>
    </row>
    <row r="11" spans="1:8" x14ac:dyDescent="0.35">
      <c r="B11">
        <v>512</v>
      </c>
      <c r="C11">
        <v>0</v>
      </c>
      <c r="D11">
        <v>0</v>
      </c>
      <c r="E11">
        <v>0</v>
      </c>
      <c r="F11" s="2">
        <f t="shared" si="0"/>
        <v>0</v>
      </c>
      <c r="G11" s="2">
        <f t="shared" si="1"/>
        <v>100</v>
      </c>
    </row>
    <row r="12" spans="1:8" x14ac:dyDescent="0.35">
      <c r="B12">
        <v>1024</v>
      </c>
      <c r="C12">
        <v>1</v>
      </c>
      <c r="D12">
        <v>0</v>
      </c>
      <c r="E12">
        <v>0</v>
      </c>
      <c r="F12" s="2">
        <f>AVERAGE(C12:E12)</f>
        <v>0.33333333333333331</v>
      </c>
      <c r="G12" s="2">
        <f t="shared" si="1"/>
        <v>99.607843137254903</v>
      </c>
      <c r="H12" s="3" t="s">
        <v>24</v>
      </c>
    </row>
    <row r="14" spans="1:8" x14ac:dyDescent="0.35">
      <c r="A14" s="1" t="s">
        <v>15</v>
      </c>
      <c r="F14" s="2"/>
      <c r="G14" s="2"/>
    </row>
    <row r="15" spans="1:8" x14ac:dyDescent="0.35">
      <c r="C15" t="s">
        <v>3</v>
      </c>
      <c r="F15" s="2" t="s">
        <v>4</v>
      </c>
      <c r="G15" s="2" t="s">
        <v>5</v>
      </c>
    </row>
    <row r="16" spans="1:8" x14ac:dyDescent="0.35">
      <c r="B16" t="s">
        <v>1</v>
      </c>
      <c r="C16">
        <v>9</v>
      </c>
      <c r="D16">
        <v>4</v>
      </c>
      <c r="E16">
        <v>2</v>
      </c>
      <c r="F16" s="2">
        <f>AVERAGE(C16:E16)</f>
        <v>5</v>
      </c>
      <c r="G16" s="2"/>
    </row>
    <row r="17" spans="1:8" x14ac:dyDescent="0.35">
      <c r="A17" t="s">
        <v>2</v>
      </c>
      <c r="B17">
        <v>16</v>
      </c>
      <c r="C17">
        <v>1</v>
      </c>
      <c r="D17">
        <v>1</v>
      </c>
      <c r="E17">
        <v>0</v>
      </c>
      <c r="F17" s="2">
        <f t="shared" ref="F17:F22" si="2">AVERAGE(C17:E17)</f>
        <v>0.66666666666666663</v>
      </c>
      <c r="G17" s="2">
        <f>100-(F17/5)*100</f>
        <v>86.666666666666671</v>
      </c>
    </row>
    <row r="18" spans="1:8" x14ac:dyDescent="0.35">
      <c r="B18">
        <v>32</v>
      </c>
      <c r="C18">
        <v>0</v>
      </c>
      <c r="D18">
        <v>0</v>
      </c>
      <c r="E18">
        <v>1</v>
      </c>
      <c r="F18" s="2">
        <f t="shared" si="2"/>
        <v>0.33333333333333331</v>
      </c>
      <c r="G18" s="2">
        <f t="shared" ref="G18:G23" si="3">100-(F18/5)*100</f>
        <v>93.333333333333329</v>
      </c>
    </row>
    <row r="19" spans="1:8" x14ac:dyDescent="0.35">
      <c r="B19">
        <v>64</v>
      </c>
      <c r="C19">
        <v>1</v>
      </c>
      <c r="D19">
        <v>3</v>
      </c>
      <c r="E19">
        <v>2</v>
      </c>
      <c r="F19" s="2">
        <f t="shared" si="2"/>
        <v>2</v>
      </c>
      <c r="G19" s="2">
        <f t="shared" si="3"/>
        <v>60</v>
      </c>
    </row>
    <row r="20" spans="1:8" x14ac:dyDescent="0.35">
      <c r="B20">
        <v>128</v>
      </c>
      <c r="C20">
        <v>1</v>
      </c>
      <c r="D20">
        <v>0</v>
      </c>
      <c r="E20">
        <v>0</v>
      </c>
      <c r="F20" s="2">
        <f t="shared" si="2"/>
        <v>0.33333333333333331</v>
      </c>
      <c r="G20" s="2">
        <f t="shared" si="3"/>
        <v>93.333333333333329</v>
      </c>
    </row>
    <row r="21" spans="1:8" x14ac:dyDescent="0.35">
      <c r="B21">
        <v>256</v>
      </c>
      <c r="C21">
        <v>0</v>
      </c>
      <c r="D21">
        <v>1</v>
      </c>
      <c r="E21">
        <v>2</v>
      </c>
      <c r="F21" s="2">
        <f t="shared" si="2"/>
        <v>1</v>
      </c>
      <c r="G21" s="2">
        <f t="shared" si="3"/>
        <v>80</v>
      </c>
    </row>
    <row r="22" spans="1:8" x14ac:dyDescent="0.35">
      <c r="B22">
        <v>512</v>
      </c>
      <c r="C22">
        <v>0</v>
      </c>
      <c r="D22">
        <v>0</v>
      </c>
      <c r="E22">
        <v>3</v>
      </c>
      <c r="F22" s="2">
        <f t="shared" si="2"/>
        <v>1</v>
      </c>
      <c r="G22" s="2">
        <f t="shared" si="3"/>
        <v>80</v>
      </c>
    </row>
    <row r="23" spans="1:8" x14ac:dyDescent="0.35">
      <c r="B23">
        <v>1024</v>
      </c>
      <c r="C23">
        <v>1</v>
      </c>
      <c r="D23">
        <v>1</v>
      </c>
      <c r="E23">
        <v>0</v>
      </c>
      <c r="F23" s="2">
        <f>AVERAGE(C23:E23)</f>
        <v>0.66666666666666663</v>
      </c>
      <c r="G23" s="2">
        <f t="shared" si="3"/>
        <v>86.666666666666671</v>
      </c>
      <c r="H23" s="3" t="s">
        <v>24</v>
      </c>
    </row>
    <row r="25" spans="1:8" x14ac:dyDescent="0.35">
      <c r="A25" s="1" t="s">
        <v>16</v>
      </c>
      <c r="F25" s="2"/>
      <c r="G25" s="2"/>
    </row>
    <row r="26" spans="1:8" x14ac:dyDescent="0.35">
      <c r="C26" t="s">
        <v>3</v>
      </c>
      <c r="F26" s="2" t="s">
        <v>4</v>
      </c>
      <c r="G26" s="2" t="s">
        <v>5</v>
      </c>
    </row>
    <row r="27" spans="1:8" x14ac:dyDescent="0.35">
      <c r="B27" t="s">
        <v>1</v>
      </c>
      <c r="C27">
        <v>396</v>
      </c>
      <c r="D27">
        <v>404</v>
      </c>
      <c r="E27">
        <v>451</v>
      </c>
      <c r="F27" s="2">
        <f>AVERAGE(C27:E27)</f>
        <v>417</v>
      </c>
      <c r="G27" s="2"/>
    </row>
    <row r="28" spans="1:8" x14ac:dyDescent="0.35">
      <c r="A28" t="s">
        <v>2</v>
      </c>
      <c r="B28">
        <v>16</v>
      </c>
      <c r="C28">
        <v>1</v>
      </c>
      <c r="D28">
        <v>1</v>
      </c>
      <c r="E28">
        <v>0</v>
      </c>
      <c r="F28" s="2">
        <f t="shared" ref="F28:F33" si="4">AVERAGE(C28:E28)</f>
        <v>0.66666666666666663</v>
      </c>
      <c r="G28" s="2">
        <f>100-(F28/417)*100</f>
        <v>99.840127897681853</v>
      </c>
    </row>
    <row r="29" spans="1:8" x14ac:dyDescent="0.35">
      <c r="B29">
        <v>32</v>
      </c>
      <c r="C29">
        <v>1</v>
      </c>
      <c r="D29">
        <v>1</v>
      </c>
      <c r="E29">
        <v>0</v>
      </c>
      <c r="F29" s="2">
        <f t="shared" si="4"/>
        <v>0.66666666666666663</v>
      </c>
      <c r="G29" s="2">
        <f t="shared" ref="G29:G34" si="5">100-(F29/417)*100</f>
        <v>99.840127897681853</v>
      </c>
    </row>
    <row r="30" spans="1:8" x14ac:dyDescent="0.35">
      <c r="B30">
        <v>64</v>
      </c>
      <c r="C30">
        <v>1</v>
      </c>
      <c r="D30">
        <v>0</v>
      </c>
      <c r="E30">
        <v>0</v>
      </c>
      <c r="F30" s="2">
        <f t="shared" si="4"/>
        <v>0.33333333333333331</v>
      </c>
      <c r="G30" s="2">
        <f t="shared" si="5"/>
        <v>99.920063948840934</v>
      </c>
    </row>
    <row r="31" spans="1:8" x14ac:dyDescent="0.35">
      <c r="B31">
        <v>128</v>
      </c>
      <c r="C31">
        <v>1</v>
      </c>
      <c r="D31">
        <v>0</v>
      </c>
      <c r="E31">
        <v>0</v>
      </c>
      <c r="F31" s="2">
        <f t="shared" si="4"/>
        <v>0.33333333333333331</v>
      </c>
      <c r="G31" s="2">
        <f t="shared" si="5"/>
        <v>99.920063948840934</v>
      </c>
    </row>
    <row r="32" spans="1:8" x14ac:dyDescent="0.35">
      <c r="B32">
        <v>256</v>
      </c>
      <c r="C32">
        <v>2</v>
      </c>
      <c r="D32">
        <v>0</v>
      </c>
      <c r="E32">
        <v>1</v>
      </c>
      <c r="F32" s="2">
        <f t="shared" si="4"/>
        <v>1</v>
      </c>
      <c r="G32" s="2">
        <f t="shared" si="5"/>
        <v>99.760191846522787</v>
      </c>
    </row>
    <row r="33" spans="1:8" x14ac:dyDescent="0.35">
      <c r="B33">
        <v>512</v>
      </c>
      <c r="C33">
        <v>1</v>
      </c>
      <c r="D33">
        <v>3</v>
      </c>
      <c r="E33">
        <v>0</v>
      </c>
      <c r="F33" s="2">
        <f t="shared" si="4"/>
        <v>1.3333333333333333</v>
      </c>
      <c r="G33" s="2">
        <f t="shared" si="5"/>
        <v>99.680255795363706</v>
      </c>
    </row>
    <row r="34" spans="1:8" x14ac:dyDescent="0.35">
      <c r="B34">
        <v>1024</v>
      </c>
      <c r="C34">
        <v>1</v>
      </c>
      <c r="D34">
        <v>0</v>
      </c>
      <c r="E34">
        <v>0</v>
      </c>
      <c r="F34" s="2">
        <f>AVERAGE(C34:E34)</f>
        <v>0.33333333333333331</v>
      </c>
      <c r="G34" s="2">
        <f t="shared" si="5"/>
        <v>99.920063948840934</v>
      </c>
      <c r="H34" s="3" t="s">
        <v>24</v>
      </c>
    </row>
    <row r="36" spans="1:8" x14ac:dyDescent="0.35">
      <c r="A36" s="1" t="s">
        <v>17</v>
      </c>
      <c r="F36" s="2"/>
      <c r="G36" s="2"/>
    </row>
    <row r="37" spans="1:8" x14ac:dyDescent="0.35">
      <c r="C37" t="s">
        <v>3</v>
      </c>
      <c r="F37" s="2" t="s">
        <v>4</v>
      </c>
      <c r="G37" s="2" t="s">
        <v>5</v>
      </c>
    </row>
    <row r="38" spans="1:8" x14ac:dyDescent="0.35">
      <c r="B38" t="s">
        <v>1</v>
      </c>
      <c r="C38">
        <v>125</v>
      </c>
      <c r="D38">
        <v>127</v>
      </c>
      <c r="E38">
        <v>106</v>
      </c>
      <c r="F38" s="2">
        <f>AVERAGE(C38:E38)</f>
        <v>119.33333333333333</v>
      </c>
      <c r="G38" s="2"/>
    </row>
    <row r="39" spans="1:8" x14ac:dyDescent="0.35">
      <c r="A39" t="s">
        <v>2</v>
      </c>
      <c r="B39">
        <v>16</v>
      </c>
      <c r="C39">
        <v>1</v>
      </c>
      <c r="D39">
        <v>0</v>
      </c>
      <c r="E39">
        <v>0</v>
      </c>
      <c r="F39" s="2">
        <f t="shared" ref="F39:F44" si="6">AVERAGE(C39:E39)</f>
        <v>0.33333333333333331</v>
      </c>
      <c r="G39" s="2">
        <f>100-(F39/119)*100</f>
        <v>99.719887955182074</v>
      </c>
    </row>
    <row r="40" spans="1:8" x14ac:dyDescent="0.35">
      <c r="B40">
        <v>32</v>
      </c>
      <c r="C40">
        <v>1</v>
      </c>
      <c r="D40">
        <v>0</v>
      </c>
      <c r="E40">
        <v>0</v>
      </c>
      <c r="F40" s="2">
        <f t="shared" si="6"/>
        <v>0.33333333333333331</v>
      </c>
      <c r="G40" s="2">
        <f t="shared" ref="G40:G45" si="7">100-(F40/119)*100</f>
        <v>99.719887955182074</v>
      </c>
    </row>
    <row r="41" spans="1:8" x14ac:dyDescent="0.35">
      <c r="B41">
        <v>64</v>
      </c>
      <c r="C41">
        <v>205</v>
      </c>
      <c r="D41">
        <v>144</v>
      </c>
      <c r="E41">
        <v>155</v>
      </c>
      <c r="F41" s="2">
        <f t="shared" si="6"/>
        <v>168</v>
      </c>
      <c r="G41" s="2">
        <v>0</v>
      </c>
    </row>
    <row r="42" spans="1:8" x14ac:dyDescent="0.35">
      <c r="B42">
        <v>128</v>
      </c>
      <c r="C42">
        <v>217</v>
      </c>
      <c r="D42">
        <v>126</v>
      </c>
      <c r="E42">
        <v>145</v>
      </c>
      <c r="F42" s="2">
        <f t="shared" si="6"/>
        <v>162.66666666666666</v>
      </c>
      <c r="G42" s="2">
        <v>0</v>
      </c>
    </row>
    <row r="43" spans="1:8" x14ac:dyDescent="0.35">
      <c r="B43">
        <v>256</v>
      </c>
      <c r="C43">
        <v>0</v>
      </c>
      <c r="D43">
        <v>1</v>
      </c>
      <c r="E43">
        <v>0</v>
      </c>
      <c r="F43" s="2">
        <f t="shared" si="6"/>
        <v>0.33333333333333331</v>
      </c>
      <c r="G43" s="2">
        <f t="shared" si="7"/>
        <v>99.719887955182074</v>
      </c>
    </row>
    <row r="44" spans="1:8" x14ac:dyDescent="0.35">
      <c r="B44">
        <v>512</v>
      </c>
      <c r="C44">
        <v>91</v>
      </c>
      <c r="D44">
        <v>105</v>
      </c>
      <c r="E44">
        <v>101</v>
      </c>
      <c r="F44" s="2">
        <f t="shared" si="6"/>
        <v>99</v>
      </c>
      <c r="G44" s="2">
        <f t="shared" si="7"/>
        <v>16.806722689075627</v>
      </c>
    </row>
    <row r="45" spans="1:8" x14ac:dyDescent="0.35">
      <c r="B45">
        <v>1024</v>
      </c>
      <c r="C45">
        <v>0</v>
      </c>
      <c r="D45">
        <v>1</v>
      </c>
      <c r="E45">
        <v>0</v>
      </c>
      <c r="F45" s="2">
        <f>AVERAGE(C45:E45)</f>
        <v>0.33333333333333331</v>
      </c>
      <c r="G45" s="2">
        <f t="shared" si="7"/>
        <v>99.719887955182074</v>
      </c>
      <c r="H45" s="3" t="s">
        <v>24</v>
      </c>
    </row>
    <row r="47" spans="1:8" x14ac:dyDescent="0.35">
      <c r="A47" s="1" t="s">
        <v>18</v>
      </c>
    </row>
    <row r="49" spans="1:9" x14ac:dyDescent="0.35">
      <c r="A49" s="14"/>
      <c r="B49" s="14"/>
      <c r="C49" s="14"/>
      <c r="D49" s="14"/>
      <c r="E49" s="14"/>
      <c r="F49" s="14"/>
      <c r="G49" s="14" t="s">
        <v>19</v>
      </c>
      <c r="H49" s="14"/>
      <c r="I49" s="14" t="s">
        <v>20</v>
      </c>
    </row>
    <row r="50" spans="1:9" x14ac:dyDescent="0.35">
      <c r="A50" s="14"/>
      <c r="B50" s="14"/>
      <c r="C50" s="14" t="s">
        <v>21</v>
      </c>
      <c r="D50" s="14">
        <v>95</v>
      </c>
      <c r="E50" s="14">
        <v>169</v>
      </c>
      <c r="F50" s="14">
        <v>163</v>
      </c>
      <c r="G50" s="15">
        <v>142.33333329999999</v>
      </c>
      <c r="H50" s="15"/>
      <c r="I50" s="15"/>
    </row>
    <row r="51" spans="1:9" x14ac:dyDescent="0.35">
      <c r="A51" s="14"/>
      <c r="B51" s="14"/>
      <c r="C51" s="14"/>
      <c r="D51" s="14"/>
      <c r="E51" s="14"/>
      <c r="F51" s="14"/>
      <c r="G51" s="15"/>
      <c r="H51" s="15"/>
      <c r="I51" s="15"/>
    </row>
    <row r="52" spans="1:9" x14ac:dyDescent="0.35">
      <c r="A52" s="14" t="s">
        <v>22</v>
      </c>
      <c r="B52" s="14"/>
      <c r="C52" s="14">
        <v>64</v>
      </c>
      <c r="D52" s="14">
        <v>0</v>
      </c>
      <c r="E52" s="14">
        <v>0</v>
      </c>
      <c r="F52" s="14">
        <v>0</v>
      </c>
      <c r="G52" s="15">
        <v>0</v>
      </c>
      <c r="H52" s="15"/>
      <c r="I52" s="15">
        <f>100-(G52/142)*100</f>
        <v>100</v>
      </c>
    </row>
    <row r="53" spans="1:9" x14ac:dyDescent="0.35">
      <c r="A53" s="14"/>
      <c r="B53" s="14"/>
      <c r="C53" s="14">
        <v>265</v>
      </c>
      <c r="D53" s="14">
        <v>0</v>
      </c>
      <c r="E53" s="14">
        <v>0</v>
      </c>
      <c r="F53" s="14">
        <v>0</v>
      </c>
      <c r="G53" s="15">
        <v>0</v>
      </c>
      <c r="H53" s="15"/>
      <c r="I53" s="15">
        <f t="shared" ref="I53:I59" si="8">100-(G53/142)*100</f>
        <v>100</v>
      </c>
    </row>
    <row r="54" spans="1:9" x14ac:dyDescent="0.35">
      <c r="A54" s="14"/>
      <c r="B54" s="14"/>
      <c r="C54" s="14">
        <v>512</v>
      </c>
      <c r="D54" s="14">
        <v>0</v>
      </c>
      <c r="E54" s="14">
        <v>0</v>
      </c>
      <c r="F54" s="14">
        <v>0</v>
      </c>
      <c r="G54" s="15">
        <v>0</v>
      </c>
      <c r="H54" s="15"/>
      <c r="I54" s="15">
        <f t="shared" si="8"/>
        <v>100</v>
      </c>
    </row>
    <row r="55" spans="1:9" x14ac:dyDescent="0.35">
      <c r="A55" s="14"/>
      <c r="B55" s="14"/>
      <c r="C55" s="14">
        <v>1024</v>
      </c>
      <c r="D55" s="14">
        <v>2</v>
      </c>
      <c r="E55" s="14">
        <v>0</v>
      </c>
      <c r="F55" s="14">
        <v>0</v>
      </c>
      <c r="G55" s="15">
        <v>0.66666666699999999</v>
      </c>
      <c r="H55" s="15"/>
      <c r="I55" s="15">
        <f t="shared" si="8"/>
        <v>99.530516431690145</v>
      </c>
    </row>
    <row r="56" spans="1:9" x14ac:dyDescent="0.35">
      <c r="A56" s="14"/>
      <c r="B56" s="14"/>
      <c r="C56" s="14">
        <v>2048</v>
      </c>
      <c r="D56" s="14">
        <v>0</v>
      </c>
      <c r="E56" s="14">
        <v>0</v>
      </c>
      <c r="F56" s="14">
        <v>0</v>
      </c>
      <c r="G56" s="15">
        <v>0</v>
      </c>
      <c r="H56" s="15"/>
      <c r="I56" s="15">
        <f t="shared" si="8"/>
        <v>100</v>
      </c>
    </row>
    <row r="57" spans="1:9" x14ac:dyDescent="0.35">
      <c r="A57" s="14"/>
      <c r="B57" s="14"/>
      <c r="C57" s="16">
        <v>4096</v>
      </c>
      <c r="D57" s="16">
        <v>6</v>
      </c>
      <c r="E57" s="16">
        <v>11</v>
      </c>
      <c r="F57" s="16">
        <v>1</v>
      </c>
      <c r="G57" s="17">
        <v>6</v>
      </c>
      <c r="H57" s="17"/>
      <c r="I57" s="15">
        <f t="shared" si="8"/>
        <v>95.774647887323937</v>
      </c>
    </row>
    <row r="58" spans="1:9" x14ac:dyDescent="0.35">
      <c r="A58" s="14"/>
      <c r="B58" s="14"/>
      <c r="C58" s="14">
        <v>8200</v>
      </c>
      <c r="D58" s="14">
        <v>72</v>
      </c>
      <c r="E58" s="14">
        <v>74</v>
      </c>
      <c r="F58" s="14">
        <v>72</v>
      </c>
      <c r="G58" s="15">
        <v>72.666666669999998</v>
      </c>
      <c r="H58" s="15"/>
      <c r="I58" s="15">
        <f t="shared" si="8"/>
        <v>48.826291077464788</v>
      </c>
    </row>
    <row r="59" spans="1:9" x14ac:dyDescent="0.35">
      <c r="A59" s="14"/>
      <c r="B59" s="14"/>
      <c r="C59" s="14">
        <v>16000</v>
      </c>
      <c r="D59" s="14">
        <v>141</v>
      </c>
      <c r="E59" s="14">
        <v>148</v>
      </c>
      <c r="F59" s="14">
        <v>81</v>
      </c>
      <c r="G59" s="15">
        <v>123.33333330000001</v>
      </c>
      <c r="H59" s="15"/>
      <c r="I59" s="15">
        <f t="shared" si="8"/>
        <v>13.145539929577467</v>
      </c>
    </row>
    <row r="60" spans="1:9" x14ac:dyDescent="0.35">
      <c r="A60" s="14"/>
      <c r="B60" s="14"/>
      <c r="C60" s="14"/>
      <c r="D60" s="14"/>
      <c r="E60" s="14"/>
      <c r="F60" s="14"/>
      <c r="G60" s="14"/>
      <c r="H60" s="14"/>
      <c r="I60" s="14"/>
    </row>
    <row r="61" spans="1:9" x14ac:dyDescent="0.35">
      <c r="A61" s="18" t="s">
        <v>25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35">
      <c r="A62" s="14"/>
      <c r="B62" s="14"/>
    </row>
    <row r="63" spans="1:9" x14ac:dyDescent="0.35">
      <c r="A63" s="19"/>
      <c r="B63" s="19"/>
      <c r="C63" s="19"/>
      <c r="D63" s="19"/>
      <c r="E63" s="19"/>
      <c r="F63" s="19"/>
      <c r="G63" s="19" t="s">
        <v>19</v>
      </c>
      <c r="H63" s="19"/>
      <c r="I63" s="19" t="s">
        <v>20</v>
      </c>
    </row>
    <row r="64" spans="1:9" x14ac:dyDescent="0.35">
      <c r="A64" s="19"/>
      <c r="B64" s="19"/>
      <c r="C64" s="19" t="s">
        <v>21</v>
      </c>
      <c r="D64" s="19">
        <v>199</v>
      </c>
      <c r="E64" s="19">
        <v>173</v>
      </c>
      <c r="F64" s="19">
        <v>137</v>
      </c>
      <c r="G64" s="2">
        <f>AVERAGE(D64:F64)</f>
        <v>169.66666666666666</v>
      </c>
      <c r="H64" s="2"/>
      <c r="I64" s="2"/>
    </row>
    <row r="65" spans="1:10" x14ac:dyDescent="0.35">
      <c r="A65" s="14"/>
      <c r="B65" s="14"/>
      <c r="C65" s="14"/>
      <c r="D65" s="14"/>
      <c r="E65" s="14"/>
      <c r="F65" s="14"/>
      <c r="G65" s="2"/>
      <c r="H65" s="2"/>
      <c r="I65" s="2"/>
    </row>
    <row r="66" spans="1:10" x14ac:dyDescent="0.35">
      <c r="A66" s="19" t="s">
        <v>22</v>
      </c>
      <c r="B66" s="19"/>
      <c r="C66" s="19">
        <v>64</v>
      </c>
      <c r="D66" s="19">
        <v>0</v>
      </c>
      <c r="E66" s="19">
        <v>0</v>
      </c>
      <c r="F66" s="19">
        <v>0</v>
      </c>
      <c r="G66" s="2">
        <f t="shared" ref="G65:G73" si="9">AVERAGE(D66:F66)</f>
        <v>0</v>
      </c>
      <c r="H66" s="2"/>
      <c r="I66" s="2">
        <f>100-(G66/170)*100</f>
        <v>100</v>
      </c>
    </row>
    <row r="67" spans="1:10" x14ac:dyDescent="0.35">
      <c r="A67" s="19"/>
      <c r="B67" s="19"/>
      <c r="C67" s="19">
        <v>265</v>
      </c>
      <c r="D67" s="19">
        <v>0</v>
      </c>
      <c r="E67" s="19">
        <v>0</v>
      </c>
      <c r="F67" s="19">
        <v>0</v>
      </c>
      <c r="G67" s="2">
        <f t="shared" si="9"/>
        <v>0</v>
      </c>
      <c r="H67" s="2"/>
      <c r="I67" s="2">
        <f t="shared" ref="I67:I73" si="10">100-(G67/170)*100</f>
        <v>100</v>
      </c>
    </row>
    <row r="68" spans="1:10" x14ac:dyDescent="0.35">
      <c r="A68" s="19"/>
      <c r="B68" s="19"/>
      <c r="C68" s="19">
        <v>512</v>
      </c>
      <c r="D68" s="19">
        <v>0</v>
      </c>
      <c r="E68" s="19">
        <v>0</v>
      </c>
      <c r="F68" s="19">
        <v>0</v>
      </c>
      <c r="G68" s="2">
        <f t="shared" si="9"/>
        <v>0</v>
      </c>
      <c r="H68" s="2"/>
      <c r="I68" s="2">
        <f t="shared" si="10"/>
        <v>100</v>
      </c>
    </row>
    <row r="69" spans="1:10" x14ac:dyDescent="0.35">
      <c r="A69" s="19"/>
      <c r="B69" s="19"/>
      <c r="C69" s="19">
        <v>1024</v>
      </c>
      <c r="D69" s="19">
        <v>0</v>
      </c>
      <c r="E69" s="19">
        <v>0</v>
      </c>
      <c r="F69" s="19">
        <v>0</v>
      </c>
      <c r="G69" s="2">
        <f t="shared" si="9"/>
        <v>0</v>
      </c>
      <c r="H69" s="2"/>
      <c r="I69" s="2">
        <f t="shared" si="10"/>
        <v>100</v>
      </c>
    </row>
    <row r="70" spans="1:10" x14ac:dyDescent="0.35">
      <c r="A70" s="19"/>
      <c r="B70" s="19"/>
      <c r="C70" s="3">
        <v>2048</v>
      </c>
      <c r="D70" s="3">
        <v>111</v>
      </c>
      <c r="E70" s="3">
        <v>71</v>
      </c>
      <c r="F70" s="3">
        <v>71</v>
      </c>
      <c r="G70" s="4">
        <f t="shared" si="9"/>
        <v>84.333333333333329</v>
      </c>
      <c r="H70" s="4"/>
      <c r="I70" s="4">
        <f t="shared" si="10"/>
        <v>50.392156862745104</v>
      </c>
      <c r="J70" s="3" t="s">
        <v>23</v>
      </c>
    </row>
    <row r="71" spans="1:10" x14ac:dyDescent="0.35">
      <c r="A71" s="19"/>
      <c r="B71" s="19"/>
      <c r="C71" s="19">
        <v>4096</v>
      </c>
      <c r="D71" s="19">
        <v>172</v>
      </c>
      <c r="E71" s="19">
        <v>95</v>
      </c>
      <c r="F71" s="19">
        <v>148</v>
      </c>
      <c r="G71" s="2">
        <f t="shared" si="9"/>
        <v>138.33333333333334</v>
      </c>
      <c r="H71" s="2"/>
      <c r="I71" s="2">
        <f t="shared" si="10"/>
        <v>18.62745098039214</v>
      </c>
    </row>
    <row r="72" spans="1:10" x14ac:dyDescent="0.35">
      <c r="A72" s="19"/>
      <c r="B72" s="19"/>
      <c r="C72" s="19">
        <v>8200</v>
      </c>
      <c r="D72" s="19">
        <v>155</v>
      </c>
      <c r="E72" s="19">
        <v>138</v>
      </c>
      <c r="F72" s="19">
        <v>145</v>
      </c>
      <c r="G72" s="2">
        <f t="shared" si="9"/>
        <v>146</v>
      </c>
      <c r="H72" s="2"/>
      <c r="I72" s="2">
        <f t="shared" si="10"/>
        <v>14.117647058823536</v>
      </c>
    </row>
    <row r="73" spans="1:10" x14ac:dyDescent="0.35">
      <c r="A73" s="19"/>
      <c r="B73" s="19"/>
      <c r="C73" s="19">
        <v>16000</v>
      </c>
      <c r="D73" s="19">
        <v>135</v>
      </c>
      <c r="E73" s="19">
        <v>113</v>
      </c>
      <c r="F73" s="19">
        <v>144</v>
      </c>
      <c r="G73" s="2">
        <f t="shared" si="9"/>
        <v>130.66666666666666</v>
      </c>
      <c r="H73" s="2"/>
      <c r="I73" s="2">
        <f t="shared" si="10"/>
        <v>23.137254901960787</v>
      </c>
    </row>
    <row r="74" spans="1:10" x14ac:dyDescent="0.35">
      <c r="G74" s="2"/>
      <c r="H74" s="2"/>
      <c r="I7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Myron Christodoulides</dc:creator>
  <cp:lastModifiedBy>Myron Christodoulides</cp:lastModifiedBy>
  <dcterms:created xsi:type="dcterms:W3CDTF">2025-08-06T11:14:16Z</dcterms:created>
  <dcterms:modified xsi:type="dcterms:W3CDTF">2025-08-23T10:18:44Z</dcterms:modified>
</cp:coreProperties>
</file>