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hb4u22_soton_ac_uk/Documents/Documents/Words/Thesis/Datasets/"/>
    </mc:Choice>
  </mc:AlternateContent>
  <xr:revisionPtr revIDLastSave="23" documentId="10_ncr:8000_{13633B82-CA33-4076-8740-9C4F4277CE81}" xr6:coauthVersionLast="47" xr6:coauthVersionMax="47" xr10:uidLastSave="{D6BD4A3A-42AD-4370-B875-78B5A69F1965}"/>
  <bookViews>
    <workbookView xWindow="-110" yWindow="-110" windowWidth="19420" windowHeight="10300" xr2:uid="{F5B2ED4D-B11B-4A73-B8A1-C782AC555790}"/>
  </bookViews>
  <sheets>
    <sheet name="C5 - Sweat" sheetId="13" r:id="rId1"/>
    <sheet name="C6 - Stiffness + Tactile" sheetId="15" r:id="rId2"/>
    <sheet name="C7 - TW Perception + Epidermal" sheetId="1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23" i="13" l="1"/>
  <c r="AQ23" i="13"/>
  <c r="AS23" i="13"/>
  <c r="AX23" i="13" s="1"/>
  <c r="AZ23" i="13" s="1"/>
  <c r="AT23" i="13"/>
  <c r="AY23" i="13" s="1"/>
  <c r="AU23" i="13"/>
  <c r="AV23" i="13"/>
  <c r="BA23" i="13"/>
  <c r="BD23" i="13"/>
  <c r="BI23" i="13" s="1"/>
  <c r="BG23" i="13"/>
  <c r="BH23" i="13"/>
  <c r="BJ23" i="13"/>
  <c r="BK23" i="13"/>
  <c r="BM23" i="13" s="1"/>
  <c r="BL23" i="13"/>
  <c r="BN23" i="13"/>
  <c r="AM24" i="13"/>
  <c r="AQ24" i="13"/>
  <c r="AU24" i="13" s="1"/>
  <c r="AS24" i="13"/>
  <c r="AT24" i="13"/>
  <c r="AY24" i="13" s="1"/>
  <c r="AZ24" i="13" s="1"/>
  <c r="AV24" i="13"/>
  <c r="AX24" i="13"/>
  <c r="BA24" i="13"/>
  <c r="BD24" i="13"/>
  <c r="BG24" i="13"/>
  <c r="BH24" i="13"/>
  <c r="BI24" i="13"/>
  <c r="BJ24" i="13"/>
  <c r="BK24" i="13"/>
  <c r="BM24" i="13" s="1"/>
  <c r="BL24" i="13"/>
  <c r="BN24" i="13"/>
  <c r="BG3" i="13" l="1"/>
  <c r="BH6" i="13" l="1"/>
  <c r="BJ7" i="13"/>
  <c r="AT3" i="13"/>
  <c r="AV3" i="13"/>
  <c r="BN3" i="13" s="1"/>
  <c r="AT4" i="13"/>
  <c r="BL4" i="13" s="1"/>
  <c r="AV4" i="13"/>
  <c r="BN4" i="13" s="1"/>
  <c r="AT5" i="13"/>
  <c r="BL5" i="13" s="1"/>
  <c r="AV5" i="13"/>
  <c r="BN5" i="13" s="1"/>
  <c r="AT6" i="13"/>
  <c r="BL6" i="13" s="1"/>
  <c r="AV6" i="13"/>
  <c r="BN6" i="13" s="1"/>
  <c r="AT7" i="13"/>
  <c r="BL7" i="13" s="1"/>
  <c r="AV7" i="13"/>
  <c r="BN7" i="13" s="1"/>
  <c r="AT8" i="13"/>
  <c r="BL8" i="13" s="1"/>
  <c r="AV8" i="13"/>
  <c r="BN8" i="13" s="1"/>
  <c r="AT9" i="13"/>
  <c r="BL9" i="13" s="1"/>
  <c r="AV9" i="13"/>
  <c r="AT10" i="13"/>
  <c r="BL10" i="13" s="1"/>
  <c r="AV10" i="13"/>
  <c r="BN10" i="13" s="1"/>
  <c r="AT11" i="13"/>
  <c r="BL11" i="13" s="1"/>
  <c r="AV11" i="13"/>
  <c r="BN11" i="13" s="1"/>
  <c r="AT12" i="13"/>
  <c r="BL12" i="13" s="1"/>
  <c r="AV12" i="13"/>
  <c r="BN12" i="13" s="1"/>
  <c r="AT13" i="13"/>
  <c r="BL13" i="13" s="1"/>
  <c r="AV13" i="13"/>
  <c r="BN13" i="13" s="1"/>
  <c r="AT14" i="13"/>
  <c r="BL14" i="13" s="1"/>
  <c r="AV14" i="13"/>
  <c r="BN14" i="13" s="1"/>
  <c r="AT15" i="13"/>
  <c r="BL15" i="13" s="1"/>
  <c r="AV15" i="13"/>
  <c r="BN15" i="13" s="1"/>
  <c r="AT16" i="13"/>
  <c r="BL16" i="13" s="1"/>
  <c r="AV16" i="13"/>
  <c r="BN16" i="13" s="1"/>
  <c r="AT17" i="13"/>
  <c r="BL17" i="13" s="1"/>
  <c r="AV17" i="13"/>
  <c r="BN17" i="13" s="1"/>
  <c r="AT18" i="13"/>
  <c r="BL18" i="13" s="1"/>
  <c r="AV18" i="13"/>
  <c r="BN18" i="13" s="1"/>
  <c r="AT19" i="13"/>
  <c r="BL19" i="13" s="1"/>
  <c r="AV19" i="13"/>
  <c r="BN19" i="13" s="1"/>
  <c r="AT20" i="13"/>
  <c r="BL20" i="13" s="1"/>
  <c r="AV20" i="13"/>
  <c r="BN20" i="13" s="1"/>
  <c r="AT21" i="13"/>
  <c r="BL21" i="13" s="1"/>
  <c r="AV21" i="13"/>
  <c r="BN21" i="13" s="1"/>
  <c r="AT22" i="13"/>
  <c r="BL22" i="13" s="1"/>
  <c r="AV22" i="13"/>
  <c r="BN22" i="13" s="1"/>
  <c r="AS4" i="13"/>
  <c r="BK4" i="13" s="1"/>
  <c r="AS5" i="13"/>
  <c r="BK5" i="13" s="1"/>
  <c r="AS6" i="13"/>
  <c r="BK6" i="13" s="1"/>
  <c r="AS7" i="13"/>
  <c r="BK7" i="13" s="1"/>
  <c r="AS8" i="13"/>
  <c r="BK8" i="13" s="1"/>
  <c r="AS9" i="13"/>
  <c r="BK9" i="13" s="1"/>
  <c r="AS10" i="13"/>
  <c r="BK10" i="13" s="1"/>
  <c r="AS11" i="13"/>
  <c r="BK11" i="13" s="1"/>
  <c r="AS12" i="13"/>
  <c r="BK12" i="13" s="1"/>
  <c r="AS13" i="13"/>
  <c r="BK13" i="13" s="1"/>
  <c r="AS14" i="13"/>
  <c r="BK14" i="13" s="1"/>
  <c r="AS15" i="13"/>
  <c r="BK15" i="13" s="1"/>
  <c r="AS16" i="13"/>
  <c r="BK16" i="13" s="1"/>
  <c r="AS17" i="13"/>
  <c r="BK17" i="13" s="1"/>
  <c r="AS18" i="13"/>
  <c r="BK18" i="13" s="1"/>
  <c r="AS19" i="13"/>
  <c r="BK19" i="13" s="1"/>
  <c r="AS20" i="13"/>
  <c r="BK20" i="13" s="1"/>
  <c r="AS21" i="13"/>
  <c r="BK21" i="13" s="1"/>
  <c r="AS22" i="13"/>
  <c r="BK22" i="13" s="1"/>
  <c r="AS3" i="13"/>
  <c r="AQ22" i="13"/>
  <c r="AQ21" i="13"/>
  <c r="AQ20" i="13"/>
  <c r="AQ19" i="13"/>
  <c r="AQ18" i="13"/>
  <c r="AQ17" i="13"/>
  <c r="AQ16" i="13"/>
  <c r="AQ15" i="13"/>
  <c r="AQ14" i="13"/>
  <c r="AQ13" i="13"/>
  <c r="AQ12" i="13"/>
  <c r="AQ11" i="13"/>
  <c r="AQ10" i="13"/>
  <c r="AQ9" i="13"/>
  <c r="AQ8" i="13"/>
  <c r="AQ7" i="13"/>
  <c r="AQ6" i="13"/>
  <c r="AQ5" i="13"/>
  <c r="AQ4" i="13"/>
  <c r="AQ3" i="13"/>
  <c r="AM3" i="13"/>
  <c r="AM22" i="13"/>
  <c r="AM21" i="13"/>
  <c r="AM20" i="13"/>
  <c r="AM19" i="13"/>
  <c r="AM18" i="13"/>
  <c r="AM17" i="13"/>
  <c r="AM16" i="13"/>
  <c r="AM15" i="13"/>
  <c r="AM14" i="13"/>
  <c r="AM13" i="13"/>
  <c r="AM12" i="13"/>
  <c r="AM11" i="13"/>
  <c r="AM10" i="13"/>
  <c r="AM9" i="13"/>
  <c r="AM8" i="13"/>
  <c r="AM7" i="13"/>
  <c r="AM6" i="13"/>
  <c r="AM5" i="13"/>
  <c r="AM4" i="13"/>
  <c r="BH4" i="13"/>
  <c r="BJ4" i="13"/>
  <c r="BH5" i="13"/>
  <c r="BJ5" i="13"/>
  <c r="BJ6" i="13"/>
  <c r="BH7" i="13"/>
  <c r="BH8" i="13"/>
  <c r="BJ8" i="13"/>
  <c r="BH9" i="13"/>
  <c r="BJ9" i="13"/>
  <c r="BH10" i="13"/>
  <c r="BJ10" i="13"/>
  <c r="BH11" i="13"/>
  <c r="BJ11" i="13"/>
  <c r="BH12" i="13"/>
  <c r="BJ12" i="13"/>
  <c r="BH13" i="13"/>
  <c r="BJ13" i="13"/>
  <c r="BH14" i="13"/>
  <c r="BJ14" i="13"/>
  <c r="BH15" i="13"/>
  <c r="BJ15" i="13"/>
  <c r="BH16" i="13"/>
  <c r="BJ16" i="13"/>
  <c r="BH17" i="13"/>
  <c r="BJ17" i="13"/>
  <c r="BH18" i="13"/>
  <c r="BJ18" i="13"/>
  <c r="BH19" i="13"/>
  <c r="BJ19" i="13"/>
  <c r="BH20" i="13"/>
  <c r="BJ20" i="13"/>
  <c r="BH21" i="13"/>
  <c r="BJ21" i="13"/>
  <c r="BH22" i="13"/>
  <c r="BJ22" i="13"/>
  <c r="BJ3" i="13"/>
  <c r="BH3" i="13"/>
  <c r="BG4" i="13"/>
  <c r="BG5" i="13"/>
  <c r="BG6" i="13"/>
  <c r="BG7" i="13"/>
  <c r="BG8" i="13"/>
  <c r="BG9" i="13"/>
  <c r="BG10" i="13"/>
  <c r="BG11" i="13"/>
  <c r="BG12" i="13"/>
  <c r="BG13" i="13"/>
  <c r="BG14" i="13"/>
  <c r="BG15" i="13"/>
  <c r="BG16" i="13"/>
  <c r="BG17" i="13"/>
  <c r="BG18" i="13"/>
  <c r="BG19" i="13"/>
  <c r="BG20" i="13"/>
  <c r="BG21" i="13"/>
  <c r="BG22" i="13"/>
  <c r="BD22" i="13"/>
  <c r="BI22" i="13" s="1"/>
  <c r="BD21" i="13"/>
  <c r="BI21" i="13" s="1"/>
  <c r="BD20" i="13"/>
  <c r="BD19" i="13"/>
  <c r="BI19" i="13" s="1"/>
  <c r="BD18" i="13"/>
  <c r="BI18" i="13" s="1"/>
  <c r="BD17" i="13"/>
  <c r="BI17" i="13" s="1"/>
  <c r="BD16" i="13"/>
  <c r="BI16" i="13" s="1"/>
  <c r="BD15" i="13"/>
  <c r="BI15" i="13" s="1"/>
  <c r="BD14" i="13"/>
  <c r="BI14" i="13" s="1"/>
  <c r="BD13" i="13"/>
  <c r="BI13" i="13" s="1"/>
  <c r="BD12" i="13"/>
  <c r="BD11" i="13"/>
  <c r="BI11" i="13" s="1"/>
  <c r="BD10" i="13"/>
  <c r="BI10" i="13" s="1"/>
  <c r="BD9" i="13"/>
  <c r="BI9" i="13" s="1"/>
  <c r="BD8" i="13"/>
  <c r="BI8" i="13" s="1"/>
  <c r="BD7" i="13"/>
  <c r="BD6" i="13"/>
  <c r="BI6" i="13" s="1"/>
  <c r="BD5" i="13"/>
  <c r="BI5" i="13" s="1"/>
  <c r="BD4" i="13"/>
  <c r="BD3" i="13"/>
  <c r="BM12" i="13" l="1"/>
  <c r="BL3" i="13"/>
  <c r="BK3" i="13"/>
  <c r="BN9" i="13"/>
  <c r="BA9" i="13"/>
  <c r="BA15" i="13"/>
  <c r="BA11" i="13"/>
  <c r="BA3" i="13"/>
  <c r="BI3" i="13"/>
  <c r="AX8" i="13"/>
  <c r="BM8" i="13"/>
  <c r="AX4" i="13"/>
  <c r="AY15" i="13"/>
  <c r="AY13" i="13"/>
  <c r="AY5" i="13"/>
  <c r="AY3" i="13"/>
  <c r="AX13" i="13"/>
  <c r="BA13" i="13"/>
  <c r="BI4" i="13"/>
  <c r="BI20" i="13"/>
  <c r="AX11" i="13"/>
  <c r="BM11" i="13"/>
  <c r="BA14" i="13"/>
  <c r="BA6" i="13"/>
  <c r="AX5" i="13"/>
  <c r="BM5" i="13"/>
  <c r="AX3" i="13"/>
  <c r="AX15" i="13"/>
  <c r="BM15" i="13"/>
  <c r="BA4" i="13"/>
  <c r="AX14" i="13"/>
  <c r="BM14" i="13"/>
  <c r="AX6" i="13"/>
  <c r="AY14" i="13"/>
  <c r="AY6" i="13"/>
  <c r="AY4" i="13"/>
  <c r="BA22" i="13"/>
  <c r="AY22" i="13"/>
  <c r="AX22" i="13"/>
  <c r="AY20" i="13"/>
  <c r="AX20" i="13"/>
  <c r="BA19" i="13"/>
  <c r="AY19" i="13"/>
  <c r="AX19" i="13"/>
  <c r="BA18" i="13"/>
  <c r="AX18" i="13"/>
  <c r="BI12" i="13"/>
  <c r="AY12" i="13"/>
  <c r="AX12" i="13"/>
  <c r="BA17" i="13"/>
  <c r="AY17" i="13"/>
  <c r="AY21" i="13"/>
  <c r="AX21" i="13"/>
  <c r="BA10" i="13"/>
  <c r="AY10" i="13"/>
  <c r="AX10" i="13"/>
  <c r="AY9" i="13"/>
  <c r="AX9" i="13"/>
  <c r="BA16" i="13"/>
  <c r="AY16" i="13"/>
  <c r="AX16" i="13"/>
  <c r="AU16" i="13"/>
  <c r="AX17" i="13"/>
  <c r="AY18" i="13"/>
  <c r="AU14" i="13"/>
  <c r="AY11" i="13"/>
  <c r="AX7" i="13"/>
  <c r="BA21" i="13"/>
  <c r="BA5" i="13"/>
  <c r="AU20" i="13"/>
  <c r="AU13" i="13"/>
  <c r="BA7" i="13"/>
  <c r="BA12" i="13"/>
  <c r="AY7" i="13"/>
  <c r="AU6" i="13"/>
  <c r="AU18" i="13"/>
  <c r="BI7" i="13"/>
  <c r="AU4" i="13"/>
  <c r="BA20" i="13"/>
  <c r="AU11" i="13"/>
  <c r="AU12" i="13"/>
  <c r="BA8" i="13"/>
  <c r="AY8" i="13"/>
  <c r="AU8" i="13"/>
  <c r="AU22" i="13"/>
  <c r="AU3" i="13"/>
  <c r="AU15" i="13"/>
  <c r="AU10" i="13"/>
  <c r="AU5" i="13"/>
  <c r="AU17" i="13"/>
  <c r="AU7" i="13"/>
  <c r="AU19" i="13"/>
  <c r="AU9" i="13"/>
  <c r="AU21" i="13"/>
  <c r="AZ10" i="13" l="1"/>
  <c r="AZ4" i="13"/>
  <c r="AZ14" i="13"/>
  <c r="AZ15" i="13"/>
  <c r="AZ19" i="13"/>
  <c r="AZ6" i="13"/>
  <c r="AZ13" i="13"/>
  <c r="AZ3" i="13"/>
  <c r="AZ21" i="13"/>
  <c r="BM13" i="13"/>
  <c r="AZ22" i="13"/>
  <c r="AZ5" i="13"/>
  <c r="AZ11" i="13"/>
  <c r="AZ16" i="13"/>
  <c r="AZ12" i="13"/>
  <c r="BM6" i="13"/>
  <c r="BM7" i="13"/>
  <c r="AZ8" i="13"/>
  <c r="BM17" i="13"/>
  <c r="BM3" i="13"/>
  <c r="BM4" i="13"/>
  <c r="BM22" i="13"/>
  <c r="AZ20" i="13"/>
  <c r="BM20" i="13"/>
  <c r="BM19" i="13"/>
  <c r="AZ18" i="13"/>
  <c r="BM18" i="13"/>
  <c r="AZ17" i="13"/>
  <c r="BM21" i="13"/>
  <c r="BM10" i="13"/>
  <c r="AZ9" i="13"/>
  <c r="BM9" i="13"/>
  <c r="BM16" i="13"/>
  <c r="AZ7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tc={BDF0F65B-4CEF-41B9-8B18-7A4B53BC43A2}</author>
  </authors>
  <commentList>
    <comment ref="AR4" authorId="0" shapeId="0" xr:uid="{BDF0F65B-4CEF-41B9-8B18-7A4B53BC43A2}">
      <text>
        <t>[Threaded comment]
Your version of Excel allows you to read this threaded comment; however, any edits to it will get removed if the file is opened in a newer version of Excel. Learn more: https://go.microsoft.com/fwlink/?linkid=870924
Comment:
    Potential poor contact</t>
      </text>
    </comment>
  </commentList>
</comments>
</file>

<file path=xl/sharedStrings.xml><?xml version="1.0" encoding="utf-8"?>
<sst xmlns="http://schemas.openxmlformats.org/spreadsheetml/2006/main" count="200" uniqueCount="106">
  <si>
    <t>Participant ID</t>
  </si>
  <si>
    <t>BRA SIZE</t>
  </si>
  <si>
    <t>Age</t>
  </si>
  <si>
    <t>Height (cm)</t>
  </si>
  <si>
    <t>Treadmill Speed (mph)</t>
  </si>
  <si>
    <t>USG</t>
  </si>
  <si>
    <t>Nude weight (kg)</t>
  </si>
  <si>
    <t>RPE</t>
  </si>
  <si>
    <t>Metabolic Heat Production (W/m2)</t>
  </si>
  <si>
    <t>Pre</t>
  </si>
  <si>
    <t>Post</t>
  </si>
  <si>
    <t>Diff</t>
  </si>
  <si>
    <t>Mean</t>
  </si>
  <si>
    <t>SD</t>
  </si>
  <si>
    <t>ID01</t>
  </si>
  <si>
    <t>M</t>
  </si>
  <si>
    <t>ID02</t>
  </si>
  <si>
    <t>L</t>
  </si>
  <si>
    <t>ID03</t>
  </si>
  <si>
    <t>ID04</t>
  </si>
  <si>
    <t>ID05</t>
  </si>
  <si>
    <t>S</t>
  </si>
  <si>
    <t>ID06</t>
  </si>
  <si>
    <t>ID07</t>
  </si>
  <si>
    <t>ID08</t>
  </si>
  <si>
    <t>ID09</t>
  </si>
  <si>
    <t>ID10</t>
  </si>
  <si>
    <t>ID11</t>
  </si>
  <si>
    <t>ID12</t>
  </si>
  <si>
    <t>ID13</t>
  </si>
  <si>
    <t>ID14</t>
  </si>
  <si>
    <t>ID15</t>
  </si>
  <si>
    <t>ID16</t>
  </si>
  <si>
    <t>ID17</t>
  </si>
  <si>
    <t>ID18</t>
  </si>
  <si>
    <t>ID19</t>
  </si>
  <si>
    <t>ID20</t>
  </si>
  <si>
    <t>Tactile Pre</t>
  </si>
  <si>
    <t>Tactile Post</t>
  </si>
  <si>
    <t>Weight Difference (g)</t>
  </si>
  <si>
    <t>Contact Time (hr)</t>
  </si>
  <si>
    <t>Sweat Rate (g/m^2/h)</t>
  </si>
  <si>
    <t>Number of active glands</t>
  </si>
  <si>
    <t>Patch Area (cm^2)</t>
  </si>
  <si>
    <t>Glands per cm^2</t>
  </si>
  <si>
    <t>Top</t>
  </si>
  <si>
    <t>Bottom</t>
  </si>
  <si>
    <t>Breast Average</t>
  </si>
  <si>
    <t>Bra Triangle</t>
  </si>
  <si>
    <t>Breast Top</t>
  </si>
  <si>
    <t>Breast Bottom</t>
  </si>
  <si>
    <t>Nipple</t>
  </si>
  <si>
    <t xml:space="preserve">3cm from edge of areola – Nipple </t>
  </si>
  <si>
    <t>Top edge of areola - Nipple Line</t>
  </si>
  <si>
    <t>Base of areola - Nipple Line</t>
  </si>
  <si>
    <t>Xyphoid Process</t>
  </si>
  <si>
    <t>XL</t>
  </si>
  <si>
    <t>ID21</t>
  </si>
  <si>
    <t>ID22</t>
  </si>
  <si>
    <t>Output Per gland (mg/h)</t>
  </si>
  <si>
    <t>BrSA</t>
  </si>
  <si>
    <t>ID</t>
  </si>
  <si>
    <t>C_1</t>
  </si>
  <si>
    <t>C_2</t>
  </si>
  <si>
    <t>C_3</t>
  </si>
  <si>
    <t>C_4</t>
  </si>
  <si>
    <t>CW_1</t>
  </si>
  <si>
    <t>CW_2</t>
  </si>
  <si>
    <t>CW_3</t>
  </si>
  <si>
    <t>CW_4</t>
  </si>
  <si>
    <t>H_1</t>
  </si>
  <si>
    <t>H_2</t>
  </si>
  <si>
    <t>H_3</t>
  </si>
  <si>
    <t>H_4</t>
  </si>
  <si>
    <t>HW_1</t>
  </si>
  <si>
    <t>HW_2</t>
  </si>
  <si>
    <t>HW_3</t>
  </si>
  <si>
    <t>HW_4</t>
  </si>
  <si>
    <t>EP_1</t>
  </si>
  <si>
    <t>EP_2</t>
  </si>
  <si>
    <t>EP_3</t>
  </si>
  <si>
    <t>EP_4</t>
  </si>
  <si>
    <t>EP_5</t>
  </si>
  <si>
    <t>Rq_1</t>
  </si>
  <si>
    <t>Rq_2</t>
  </si>
  <si>
    <t>Rq_3</t>
  </si>
  <si>
    <t>Rq_4</t>
  </si>
  <si>
    <t>Rq_5</t>
  </si>
  <si>
    <t>Cold Thermal</t>
  </si>
  <si>
    <t>Cold Wetness</t>
  </si>
  <si>
    <t>Hot Thermal</t>
  </si>
  <si>
    <t>Hot Wetness</t>
  </si>
  <si>
    <t>Epidermal Thickness</t>
  </si>
  <si>
    <t>Surface Roughness</t>
  </si>
  <si>
    <t>Stiffness Pre</t>
  </si>
  <si>
    <t>Stiffness Post</t>
  </si>
  <si>
    <t>3cm below areola edge - Nipple Line</t>
  </si>
  <si>
    <t>BrSA (cm2)</t>
  </si>
  <si>
    <t>Testing Date</t>
  </si>
  <si>
    <t>Tamb (oC)</t>
  </si>
  <si>
    <t>RH (%)</t>
  </si>
  <si>
    <t>Pre patch mass (g)</t>
  </si>
  <si>
    <t>Post patch mass (g)</t>
  </si>
  <si>
    <t>Heart Rate (bpm)</t>
  </si>
  <si>
    <t>BSA (m^2)</t>
  </si>
  <si>
    <t>BrSA (cm^2)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</si>
</sst>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0.000"/>
    <numFmt numFmtId="166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dash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dashed">
        <color auto="1"/>
      </bottom>
      <diagonal/>
    </border>
    <border>
      <left style="thick">
        <color auto="1"/>
      </left>
      <right/>
      <top style="dashed">
        <color auto="1"/>
      </top>
      <bottom style="dashed">
        <color auto="1"/>
      </bottom>
      <diagonal/>
    </border>
    <border>
      <left style="thick">
        <color auto="1"/>
      </left>
      <right/>
      <top style="dashed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6" xfId="0" applyBorder="1"/>
    <xf numFmtId="2" fontId="0" fillId="0" borderId="0" xfId="0" applyNumberFormat="1"/>
    <xf numFmtId="0" fontId="0" fillId="0" borderId="12" xfId="0" applyBorder="1"/>
    <xf numFmtId="0" fontId="0" fillId="0" borderId="14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5" xfId="0" applyBorder="1"/>
    <xf numFmtId="0" fontId="0" fillId="0" borderId="17" xfId="0" applyBorder="1"/>
    <xf numFmtId="0" fontId="0" fillId="0" borderId="13" xfId="0" applyBorder="1"/>
    <xf numFmtId="0" fontId="0" fillId="0" borderId="23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2" xfId="0" applyBorder="1"/>
    <xf numFmtId="0" fontId="0" fillId="0" borderId="11" xfId="0" applyBorder="1"/>
    <xf numFmtId="0" fontId="1" fillId="0" borderId="24" xfId="0" applyFont="1" applyBorder="1" applyAlignment="1">
      <alignment wrapText="1"/>
    </xf>
    <xf numFmtId="0" fontId="0" fillId="0" borderId="0" xfId="0" applyAlignment="1">
      <alignment wrapText="1"/>
    </xf>
    <xf numFmtId="2" fontId="0" fillId="0" borderId="5" xfId="0" applyNumberFormat="1" applyBorder="1"/>
    <xf numFmtId="2" fontId="0" fillId="0" borderId="7" xfId="0" applyNumberFormat="1" applyBorder="1"/>
    <xf numFmtId="2" fontId="0" fillId="0" borderId="8" xfId="0" applyNumberFormat="1" applyBorder="1"/>
    <xf numFmtId="0" fontId="0" fillId="0" borderId="7" xfId="0" applyBorder="1" applyAlignment="1">
      <alignment wrapText="1"/>
    </xf>
    <xf numFmtId="2" fontId="0" fillId="0" borderId="1" xfId="0" applyNumberFormat="1" applyBorder="1"/>
    <xf numFmtId="2" fontId="0" fillId="0" borderId="3" xfId="0" applyNumberFormat="1" applyBorder="1"/>
    <xf numFmtId="2" fontId="0" fillId="0" borderId="4" xfId="0" applyNumberFormat="1" applyBorder="1"/>
    <xf numFmtId="2" fontId="0" fillId="0" borderId="6" xfId="0" applyNumberFormat="1" applyBorder="1"/>
    <xf numFmtId="2" fontId="0" fillId="0" borderId="2" xfId="0" applyNumberFormat="1" applyBorder="1"/>
    <xf numFmtId="1" fontId="0" fillId="0" borderId="1" xfId="0" applyNumberFormat="1" applyBorder="1"/>
    <xf numFmtId="1" fontId="0" fillId="0" borderId="2" xfId="0" applyNumberFormat="1" applyBorder="1"/>
    <xf numFmtId="1" fontId="0" fillId="0" borderId="4" xfId="0" applyNumberFormat="1" applyBorder="1"/>
    <xf numFmtId="1" fontId="0" fillId="0" borderId="0" xfId="0" applyNumberFormat="1"/>
    <xf numFmtId="1" fontId="0" fillId="0" borderId="6" xfId="0" applyNumberFormat="1" applyBorder="1"/>
    <xf numFmtId="1" fontId="0" fillId="0" borderId="7" xfId="0" applyNumberFormat="1" applyBorder="1"/>
    <xf numFmtId="165" fontId="0" fillId="0" borderId="2" xfId="0" applyNumberFormat="1" applyBorder="1"/>
    <xf numFmtId="165" fontId="0" fillId="0" borderId="0" xfId="0" applyNumberFormat="1"/>
    <xf numFmtId="165" fontId="0" fillId="0" borderId="7" xfId="0" applyNumberFormat="1" applyBorder="1"/>
    <xf numFmtId="165" fontId="0" fillId="0" borderId="1" xfId="0" applyNumberFormat="1" applyBorder="1"/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6" xfId="0" applyNumberFormat="1" applyBorder="1"/>
    <xf numFmtId="165" fontId="0" fillId="0" borderId="8" xfId="0" applyNumberFormat="1" applyBorder="1"/>
    <xf numFmtId="2" fontId="0" fillId="0" borderId="22" xfId="0" applyNumberFormat="1" applyBorder="1"/>
    <xf numFmtId="0" fontId="0" fillId="3" borderId="23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0" fillId="5" borderId="19" xfId="0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2" fontId="0" fillId="0" borderId="25" xfId="0" applyNumberFormat="1" applyBorder="1"/>
    <xf numFmtId="2" fontId="0" fillId="0" borderId="26" xfId="0" applyNumberFormat="1" applyBorder="1"/>
    <xf numFmtId="0" fontId="0" fillId="6" borderId="19" xfId="0" applyFill="1" applyBorder="1" applyAlignment="1">
      <alignment vertical="center"/>
    </xf>
    <xf numFmtId="0" fontId="0" fillId="6" borderId="20" xfId="0" applyFill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1" xfId="0" applyBorder="1"/>
    <xf numFmtId="0" fontId="0" fillId="3" borderId="32" xfId="0" applyFill="1" applyBorder="1" applyAlignment="1">
      <alignment vertical="center"/>
    </xf>
    <xf numFmtId="0" fontId="0" fillId="5" borderId="33" xfId="0" applyFill="1" applyBorder="1" applyAlignment="1">
      <alignment vertical="center"/>
    </xf>
    <xf numFmtId="0" fontId="0" fillId="3" borderId="33" xfId="0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6" borderId="33" xfId="0" applyFill="1" applyBorder="1" applyAlignment="1">
      <alignment vertical="center"/>
    </xf>
    <xf numFmtId="0" fontId="0" fillId="6" borderId="34" xfId="0" applyFill="1" applyBorder="1" applyAlignment="1">
      <alignment vertical="center"/>
    </xf>
    <xf numFmtId="0" fontId="0" fillId="0" borderId="35" xfId="0" applyBorder="1"/>
    <xf numFmtId="0" fontId="0" fillId="0" borderId="36" xfId="0" applyBorder="1"/>
    <xf numFmtId="0" fontId="0" fillId="0" borderId="38" xfId="0" applyBorder="1"/>
    <xf numFmtId="0" fontId="0" fillId="0" borderId="39" xfId="0" applyBorder="1"/>
    <xf numFmtId="0" fontId="0" fillId="0" borderId="30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6" xfId="0" applyBorder="1" applyAlignment="1">
      <alignment wrapText="1"/>
    </xf>
    <xf numFmtId="0" fontId="0" fillId="0" borderId="4" xfId="0" applyBorder="1" applyAlignment="1">
      <alignment wrapText="1"/>
    </xf>
    <xf numFmtId="166" fontId="0" fillId="0" borderId="0" xfId="0" applyNumberFormat="1"/>
    <xf numFmtId="1" fontId="0" fillId="0" borderId="5" xfId="0" applyNumberFormat="1" applyBorder="1"/>
    <xf numFmtId="166" fontId="0" fillId="0" borderId="7" xfId="0" applyNumberFormat="1" applyBorder="1"/>
    <xf numFmtId="1" fontId="0" fillId="0" borderId="8" xfId="0" applyNumberFormat="1" applyBorder="1"/>
    <xf numFmtId="0" fontId="0" fillId="4" borderId="4" xfId="0" applyFill="1" applyBorder="1"/>
    <xf numFmtId="0" fontId="0" fillId="4" borderId="6" xfId="0" applyFill="1" applyBorder="1"/>
    <xf numFmtId="1" fontId="0" fillId="0" borderId="22" xfId="0" applyNumberFormat="1" applyBorder="1"/>
    <xf numFmtId="1" fontId="0" fillId="0" borderId="11" xfId="0" applyNumberFormat="1" applyBorder="1"/>
    <xf numFmtId="166" fontId="0" fillId="0" borderId="5" xfId="0" applyNumberFormat="1" applyBorder="1"/>
    <xf numFmtId="166" fontId="0" fillId="0" borderId="8" xfId="0" applyNumberFormat="1" applyBorder="1"/>
    <xf numFmtId="164" fontId="0" fillId="0" borderId="22" xfId="0" applyNumberFormat="1" applyBorder="1"/>
    <xf numFmtId="164" fontId="0" fillId="0" borderId="11" xfId="0" applyNumberFormat="1" applyBorder="1"/>
    <xf numFmtId="0" fontId="0" fillId="0" borderId="21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B3A7"/>
      <color rgb="FFF7CAAC"/>
      <color rgb="FF009999"/>
      <color rgb="FF6BDBCB"/>
      <color rgb="FFA5F9EF"/>
      <color rgb="FFFF9933"/>
      <color rgb="FFC5E0B3"/>
      <color rgb="FFB8EA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annah Blount" id="{F7CA5C47-5404-4726-B1F7-A0A9EA30886C}" userId="S::hb4u22@soton.ac.uk::01c2442a-40b2-4698-838d-15e91ee29570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R4" dT="2023-02-03T12:02:49.05" personId="{F7CA5C47-5404-4726-B1F7-A0A9EA30886C}" id="{BDF0F65B-4CEF-41B9-8B18-7A4B53BC43A2}">
    <text>Potential poor contact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C5718-60B1-A64D-9FF1-59179537BAB2}">
  <sheetPr codeName="Sheet4"/>
  <dimension ref="A1:BP24"/>
  <sheetViews>
    <sheetView tabSelected="1" zoomScale="69" zoomScaleNormal="69" workbookViewId="0">
      <pane xSplit="1" topLeftCell="B1" activePane="topRight" state="frozen"/>
      <selection pane="topRight" activeCell="I11" sqref="I11"/>
    </sheetView>
  </sheetViews>
  <sheetFormatPr defaultColWidth="10.81640625" defaultRowHeight="14.5" x14ac:dyDescent="0.35"/>
  <cols>
    <col min="2" max="2" width="5.6328125" customWidth="1"/>
    <col min="3" max="3" width="9" customWidth="1"/>
    <col min="4" max="5" width="7.54296875" customWidth="1"/>
    <col min="6" max="6" width="10.81640625" customWidth="1"/>
    <col min="7" max="7" width="9.26953125" customWidth="1"/>
    <col min="8" max="10" width="7.54296875" customWidth="1"/>
    <col min="12" max="22" width="5.453125" customWidth="1"/>
    <col min="23" max="33" width="6.08984375" customWidth="1"/>
    <col min="34" max="34" width="8.453125" customWidth="1"/>
    <col min="35" max="65" width="8.1796875" customWidth="1"/>
    <col min="66" max="67" width="11.6328125" customWidth="1"/>
  </cols>
  <sheetData>
    <row r="1" spans="1:68" ht="31.5" customHeight="1" thickBot="1" x14ac:dyDescent="0.4">
      <c r="A1" s="106" t="s">
        <v>0</v>
      </c>
      <c r="B1" s="105" t="s">
        <v>1</v>
      </c>
      <c r="C1" s="100" t="s">
        <v>2</v>
      </c>
      <c r="D1" s="126" t="s">
        <v>3</v>
      </c>
      <c r="E1" s="96" t="s">
        <v>104</v>
      </c>
      <c r="F1" s="103" t="s">
        <v>105</v>
      </c>
      <c r="G1" s="96" t="s">
        <v>98</v>
      </c>
      <c r="H1" s="98" t="s">
        <v>4</v>
      </c>
      <c r="I1" s="100" t="s">
        <v>5</v>
      </c>
      <c r="J1" s="102" t="s">
        <v>6</v>
      </c>
      <c r="K1" s="102"/>
      <c r="L1" s="102"/>
      <c r="M1" s="112" t="s">
        <v>7</v>
      </c>
      <c r="N1" s="102"/>
      <c r="O1" s="102"/>
      <c r="P1" s="102"/>
      <c r="Q1" s="102"/>
      <c r="R1" s="102"/>
      <c r="S1" s="102"/>
      <c r="T1" s="102"/>
      <c r="U1" s="102"/>
      <c r="V1" s="102"/>
      <c r="W1" s="113"/>
      <c r="X1" s="102" t="s">
        <v>103</v>
      </c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96" t="s">
        <v>99</v>
      </c>
      <c r="AJ1" s="113" t="s">
        <v>100</v>
      </c>
      <c r="AK1" s="105" t="s">
        <v>101</v>
      </c>
      <c r="AL1" s="98"/>
      <c r="AM1" s="98"/>
      <c r="AN1" s="98"/>
      <c r="AO1" s="105" t="s">
        <v>102</v>
      </c>
      <c r="AP1" s="98"/>
      <c r="AQ1" s="98"/>
      <c r="AR1" s="98"/>
      <c r="AS1" s="105" t="s">
        <v>39</v>
      </c>
      <c r="AT1" s="98"/>
      <c r="AU1" s="98"/>
      <c r="AV1" s="98"/>
      <c r="AW1" s="96" t="s">
        <v>40</v>
      </c>
      <c r="AX1" s="105" t="s">
        <v>41</v>
      </c>
      <c r="AY1" s="98"/>
      <c r="AZ1" s="98"/>
      <c r="BA1" s="98"/>
      <c r="BB1" s="105" t="s">
        <v>42</v>
      </c>
      <c r="BC1" s="98"/>
      <c r="BD1" s="98"/>
      <c r="BE1" s="98"/>
      <c r="BF1" s="96" t="s">
        <v>43</v>
      </c>
      <c r="BG1" s="105" t="s">
        <v>44</v>
      </c>
      <c r="BH1" s="98"/>
      <c r="BI1" s="98"/>
      <c r="BJ1" s="98"/>
      <c r="BK1" s="108" t="s">
        <v>59</v>
      </c>
      <c r="BL1" s="109"/>
      <c r="BM1" s="109"/>
      <c r="BN1" s="109"/>
      <c r="BO1" s="110" t="s">
        <v>8</v>
      </c>
      <c r="BP1" s="111"/>
    </row>
    <row r="2" spans="1:68" ht="31" customHeight="1" thickBot="1" x14ac:dyDescent="0.4">
      <c r="A2" s="107"/>
      <c r="B2" s="125"/>
      <c r="C2" s="101"/>
      <c r="D2" s="127"/>
      <c r="E2" s="97"/>
      <c r="F2" s="104"/>
      <c r="G2" s="97"/>
      <c r="H2" s="99"/>
      <c r="I2" s="101"/>
      <c r="J2" s="4" t="s">
        <v>9</v>
      </c>
      <c r="K2" s="4" t="s">
        <v>10</v>
      </c>
      <c r="L2" s="4" t="s">
        <v>11</v>
      </c>
      <c r="M2" s="6">
        <v>0</v>
      </c>
      <c r="N2" s="4">
        <v>5</v>
      </c>
      <c r="O2" s="4">
        <v>10</v>
      </c>
      <c r="P2" s="4">
        <v>15</v>
      </c>
      <c r="Q2" s="4">
        <v>20</v>
      </c>
      <c r="R2" s="4">
        <v>25</v>
      </c>
      <c r="S2" s="4">
        <v>30</v>
      </c>
      <c r="T2" s="4">
        <v>35</v>
      </c>
      <c r="U2" s="4">
        <v>40</v>
      </c>
      <c r="V2" s="4">
        <v>45</v>
      </c>
      <c r="W2" s="5" t="s">
        <v>12</v>
      </c>
      <c r="X2" s="4">
        <v>0</v>
      </c>
      <c r="Y2" s="4">
        <v>5</v>
      </c>
      <c r="Z2" s="4">
        <v>10</v>
      </c>
      <c r="AA2" s="4">
        <v>15</v>
      </c>
      <c r="AB2" s="4">
        <v>20</v>
      </c>
      <c r="AC2" s="4">
        <v>25</v>
      </c>
      <c r="AD2" s="4">
        <v>30</v>
      </c>
      <c r="AE2" s="4">
        <v>35</v>
      </c>
      <c r="AF2" s="4">
        <v>40</v>
      </c>
      <c r="AG2" s="4">
        <v>45</v>
      </c>
      <c r="AH2" s="4" t="s">
        <v>12</v>
      </c>
      <c r="AI2" s="97"/>
      <c r="AJ2" s="114"/>
      <c r="AK2" s="82" t="s">
        <v>45</v>
      </c>
      <c r="AL2" s="27" t="s">
        <v>46</v>
      </c>
      <c r="AM2" s="27" t="s">
        <v>47</v>
      </c>
      <c r="AN2" s="27" t="s">
        <v>48</v>
      </c>
      <c r="AO2" s="82" t="s">
        <v>45</v>
      </c>
      <c r="AP2" s="27" t="s">
        <v>46</v>
      </c>
      <c r="AQ2" s="27" t="s">
        <v>47</v>
      </c>
      <c r="AR2" s="27" t="s">
        <v>48</v>
      </c>
      <c r="AS2" s="83" t="s">
        <v>45</v>
      </c>
      <c r="AT2" s="23" t="s">
        <v>46</v>
      </c>
      <c r="AU2" s="23" t="s">
        <v>47</v>
      </c>
      <c r="AV2" s="27" t="s">
        <v>48</v>
      </c>
      <c r="AW2" s="97"/>
      <c r="AX2" s="82" t="s">
        <v>49</v>
      </c>
      <c r="AY2" s="27" t="s">
        <v>50</v>
      </c>
      <c r="AZ2" s="27" t="s">
        <v>47</v>
      </c>
      <c r="BA2" s="27" t="s">
        <v>48</v>
      </c>
      <c r="BB2" s="82" t="s">
        <v>45</v>
      </c>
      <c r="BC2" s="27" t="s">
        <v>46</v>
      </c>
      <c r="BD2" s="27" t="s">
        <v>47</v>
      </c>
      <c r="BE2" s="27" t="s">
        <v>48</v>
      </c>
      <c r="BF2" s="97"/>
      <c r="BG2" s="82" t="s">
        <v>45</v>
      </c>
      <c r="BH2" s="27" t="s">
        <v>46</v>
      </c>
      <c r="BI2" s="27" t="s">
        <v>47</v>
      </c>
      <c r="BJ2" s="27" t="s">
        <v>48</v>
      </c>
      <c r="BK2" s="82" t="s">
        <v>45</v>
      </c>
      <c r="BL2" s="27" t="s">
        <v>46</v>
      </c>
      <c r="BM2" s="27" t="s">
        <v>47</v>
      </c>
      <c r="BN2" s="27" t="s">
        <v>48</v>
      </c>
      <c r="BO2" s="22" t="s">
        <v>12</v>
      </c>
      <c r="BP2" s="22" t="s">
        <v>13</v>
      </c>
    </row>
    <row r="3" spans="1:68" x14ac:dyDescent="0.35">
      <c r="A3" s="49" t="s">
        <v>14</v>
      </c>
      <c r="B3" s="1" t="s">
        <v>15</v>
      </c>
      <c r="C3" s="20">
        <v>27</v>
      </c>
      <c r="D3" s="3">
        <v>165</v>
      </c>
      <c r="E3" s="48">
        <v>1.6559513248110744</v>
      </c>
      <c r="F3" s="88">
        <v>244.52</v>
      </c>
      <c r="G3" s="94">
        <v>44956</v>
      </c>
      <c r="H3">
        <v>5</v>
      </c>
      <c r="I3" s="20">
        <v>1.0069999999999999</v>
      </c>
      <c r="J3" s="84">
        <v>59.77</v>
      </c>
      <c r="K3" s="84">
        <v>58.7</v>
      </c>
      <c r="L3" s="84">
        <v>-1.0700000000000003</v>
      </c>
      <c r="M3" s="2">
        <v>6</v>
      </c>
      <c r="N3">
        <v>8</v>
      </c>
      <c r="O3">
        <v>9</v>
      </c>
      <c r="P3">
        <v>10</v>
      </c>
      <c r="Q3">
        <v>10</v>
      </c>
      <c r="R3">
        <v>11</v>
      </c>
      <c r="S3">
        <v>12</v>
      </c>
      <c r="T3">
        <v>13</v>
      </c>
      <c r="U3">
        <v>14</v>
      </c>
      <c r="V3">
        <v>15</v>
      </c>
      <c r="W3" s="92">
        <v>11.333333333333334</v>
      </c>
      <c r="X3">
        <v>93</v>
      </c>
      <c r="Y3">
        <v>157</v>
      </c>
      <c r="Z3">
        <v>168</v>
      </c>
      <c r="AA3">
        <v>174</v>
      </c>
      <c r="AB3">
        <v>178</v>
      </c>
      <c r="AC3">
        <v>183</v>
      </c>
      <c r="AD3">
        <v>185</v>
      </c>
      <c r="AE3">
        <v>187</v>
      </c>
      <c r="AF3">
        <v>189</v>
      </c>
      <c r="AG3">
        <v>189</v>
      </c>
      <c r="AH3" s="84">
        <v>170.3</v>
      </c>
      <c r="AI3" s="90">
        <v>34.287224043715852</v>
      </c>
      <c r="AJ3" s="85">
        <v>51.499142076502721</v>
      </c>
      <c r="AK3" s="42">
        <v>0.81100000000000005</v>
      </c>
      <c r="AL3" s="39">
        <v>0.85099999999999998</v>
      </c>
      <c r="AM3" s="39">
        <f>AVERAGE(AK3:AL3)</f>
        <v>0.83099999999999996</v>
      </c>
      <c r="AN3" s="43">
        <v>0.86199999999999999</v>
      </c>
      <c r="AO3" s="42">
        <v>0.995</v>
      </c>
      <c r="AP3" s="39">
        <v>0.90100000000000002</v>
      </c>
      <c r="AQ3" s="39">
        <f>AVERAGE(AO3:AP3)</f>
        <v>0.94799999999999995</v>
      </c>
      <c r="AR3" s="43">
        <v>2.056</v>
      </c>
      <c r="AS3" s="42">
        <f>AO3-AK3</f>
        <v>0.18399999999999994</v>
      </c>
      <c r="AT3" s="39">
        <f t="shared" ref="AT3:AV18" si="0">AP3-AL3</f>
        <v>5.0000000000000044E-2</v>
      </c>
      <c r="AU3" s="39">
        <f t="shared" si="0"/>
        <v>0.11699999999999999</v>
      </c>
      <c r="AV3" s="43">
        <f t="shared" si="0"/>
        <v>1.194</v>
      </c>
      <c r="AW3" s="3">
        <v>0.17</v>
      </c>
      <c r="AX3" s="28">
        <f>(AS3/($BF$3/10000))*$AW$3</f>
        <v>34.755555555555546</v>
      </c>
      <c r="AY3" s="32">
        <f>(AT3/($BF$3/10000))*$AW$3</f>
        <v>9.4444444444444535</v>
      </c>
      <c r="AZ3" s="32">
        <f>AVERAGE(AX3:AY3)</f>
        <v>22.1</v>
      </c>
      <c r="BA3" s="29">
        <f>(AV3/($BF$3/10000))*$AW$3</f>
        <v>225.53333333333336</v>
      </c>
      <c r="BB3" s="33">
        <v>438</v>
      </c>
      <c r="BC3" s="34">
        <v>453</v>
      </c>
      <c r="BD3" s="34">
        <f>AVERAGE(BB3:BC3)</f>
        <v>445.5</v>
      </c>
      <c r="BE3" s="34">
        <v>1085</v>
      </c>
      <c r="BF3" s="20">
        <v>9</v>
      </c>
      <c r="BG3" s="28">
        <f>BB3/BF3</f>
        <v>48.666666666666664</v>
      </c>
      <c r="BH3" s="32">
        <f>BC3/BF3</f>
        <v>50.333333333333336</v>
      </c>
      <c r="BI3" s="32">
        <f>BD3/BF3</f>
        <v>49.5</v>
      </c>
      <c r="BJ3" s="29">
        <f>BE3/BF3</f>
        <v>120.55555555555556</v>
      </c>
      <c r="BK3" s="28">
        <f t="shared" ref="BJ3:BK24" si="1">((AS3/BB3)*1000)/AW3</f>
        <v>2.4711254364759592</v>
      </c>
      <c r="BL3" s="32">
        <f>((AT3/BC3)*1000)/$AW$3</f>
        <v>0.64926632904817605</v>
      </c>
      <c r="BM3" s="32">
        <f>AVERAGE(BK3:BL3)</f>
        <v>1.5601958827620677</v>
      </c>
      <c r="BN3" s="29">
        <f>((AV3/BE3)*1000)/$AW$3</f>
        <v>6.4732989970181611</v>
      </c>
      <c r="BO3" s="28">
        <v>366.58324032374156</v>
      </c>
      <c r="BP3" s="29">
        <v>27.189136086773253</v>
      </c>
    </row>
    <row r="4" spans="1:68" x14ac:dyDescent="0.35">
      <c r="A4" s="51" t="s">
        <v>16</v>
      </c>
      <c r="B4" s="2" t="s">
        <v>17</v>
      </c>
      <c r="C4" s="20">
        <v>20</v>
      </c>
      <c r="D4" s="3">
        <v>168.5</v>
      </c>
      <c r="E4" s="48">
        <v>1.693005717964861</v>
      </c>
      <c r="F4" s="88">
        <v>280.29000000000002</v>
      </c>
      <c r="G4" s="94">
        <v>44998</v>
      </c>
      <c r="H4">
        <v>3.8</v>
      </c>
      <c r="I4" s="20">
        <v>1.0049999999999999</v>
      </c>
      <c r="J4" s="84">
        <v>61.34</v>
      </c>
      <c r="K4" s="84">
        <v>60.84</v>
      </c>
      <c r="L4" s="84">
        <v>-0.5</v>
      </c>
      <c r="M4" s="2">
        <v>6</v>
      </c>
      <c r="N4">
        <v>9</v>
      </c>
      <c r="O4">
        <v>11</v>
      </c>
      <c r="P4">
        <v>12</v>
      </c>
      <c r="Q4">
        <v>12</v>
      </c>
      <c r="R4">
        <v>12</v>
      </c>
      <c r="S4">
        <v>13</v>
      </c>
      <c r="T4">
        <v>13</v>
      </c>
      <c r="U4">
        <v>14</v>
      </c>
      <c r="V4">
        <v>13</v>
      </c>
      <c r="W4" s="92">
        <v>12.111111111111111</v>
      </c>
      <c r="X4">
        <v>118</v>
      </c>
      <c r="Y4">
        <v>156</v>
      </c>
      <c r="Z4">
        <v>167</v>
      </c>
      <c r="AA4">
        <v>170</v>
      </c>
      <c r="AB4">
        <v>176</v>
      </c>
      <c r="AC4">
        <v>178</v>
      </c>
      <c r="AD4">
        <v>181</v>
      </c>
      <c r="AE4">
        <v>186</v>
      </c>
      <c r="AF4">
        <v>189</v>
      </c>
      <c r="AG4">
        <v>191</v>
      </c>
      <c r="AH4" s="84">
        <v>171.2</v>
      </c>
      <c r="AI4" s="90">
        <v>32.379344262295078</v>
      </c>
      <c r="AJ4" s="85">
        <v>53.690655737704923</v>
      </c>
      <c r="AK4" s="44">
        <v>0.81699999999999995</v>
      </c>
      <c r="AL4" s="40">
        <v>0.79700000000000004</v>
      </c>
      <c r="AM4" s="40">
        <f t="shared" ref="AL4:AM24" si="2">AVERAGE(AK4:AL4)</f>
        <v>0.80699999999999994</v>
      </c>
      <c r="AN4" s="45">
        <v>0.80200000000000005</v>
      </c>
      <c r="AO4" s="44">
        <v>0.90700000000000003</v>
      </c>
      <c r="AP4" s="40">
        <v>0.99299999999999999</v>
      </c>
      <c r="AQ4" s="40">
        <f t="shared" ref="AP4:AQ24" si="3">AVERAGE(AO4:AP4)</f>
        <v>0.95</v>
      </c>
      <c r="AR4" s="45">
        <v>1.2669999999999999</v>
      </c>
      <c r="AS4" s="44">
        <f t="shared" ref="AR4:AS24" si="4">AO4-AK4</f>
        <v>9.000000000000008E-2</v>
      </c>
      <c r="AT4" s="40">
        <f t="shared" si="0"/>
        <v>0.19599999999999995</v>
      </c>
      <c r="AU4" s="40">
        <f t="shared" si="0"/>
        <v>0.14300000000000002</v>
      </c>
      <c r="AV4" s="45">
        <f t="shared" si="0"/>
        <v>0.46499999999999986</v>
      </c>
      <c r="AW4" s="3">
        <v>0.17</v>
      </c>
      <c r="AX4" s="30">
        <f>(AS4/($BF$3/10000))*$AW$3</f>
        <v>17.000000000000014</v>
      </c>
      <c r="AY4" s="7">
        <f>(AT4/($BF$3/10000))*$AW$3</f>
        <v>37.022222222222219</v>
      </c>
      <c r="AZ4" s="7">
        <f t="shared" ref="AY4:AZ24" si="5">AVERAGE(AX4:AY4)</f>
        <v>27.011111111111116</v>
      </c>
      <c r="BA4" s="24">
        <f>(AV4/($BF$3/10000))*$AW$3</f>
        <v>87.833333333333314</v>
      </c>
      <c r="BB4" s="35">
        <v>220</v>
      </c>
      <c r="BC4" s="36">
        <v>199</v>
      </c>
      <c r="BD4" s="36">
        <f t="shared" ref="BC4:BD24" si="6">AVERAGE(BB4:BC4)</f>
        <v>209.5</v>
      </c>
      <c r="BE4" s="36">
        <v>880</v>
      </c>
      <c r="BF4" s="20">
        <v>9</v>
      </c>
      <c r="BG4" s="30">
        <f t="shared" ref="BF4:BG24" si="7">BB4/BF4</f>
        <v>24.444444444444443</v>
      </c>
      <c r="BH4" s="7">
        <f t="shared" ref="BG4:BH24" si="8">BC4/BF4</f>
        <v>22.111111111111111</v>
      </c>
      <c r="BI4" s="7">
        <f t="shared" ref="BH4:BI24" si="9">BD4/BF4</f>
        <v>23.277777777777779</v>
      </c>
      <c r="BJ4" s="24">
        <f t="shared" ref="BI4:BJ24" si="10">BE4/BF4</f>
        <v>97.777777777777771</v>
      </c>
      <c r="BK4" s="30">
        <f t="shared" si="1"/>
        <v>2.4064171122994673</v>
      </c>
      <c r="BL4" s="7">
        <f>((AT4/BC4)*1000)/$AW$3</f>
        <v>5.7936742536210453</v>
      </c>
      <c r="BM4" s="7">
        <f t="shared" ref="BM4:BM22" si="11">AVERAGE(BK4:BL4)</f>
        <v>4.1000456829602561</v>
      </c>
      <c r="BN4" s="24">
        <f>((AV4/BE4)*1000)/$AW$3</f>
        <v>3.1082887700534751</v>
      </c>
      <c r="BO4" s="30">
        <v>326</v>
      </c>
      <c r="BP4" s="24">
        <v>58.380022807624499</v>
      </c>
    </row>
    <row r="5" spans="1:68" x14ac:dyDescent="0.35">
      <c r="A5" s="50" t="s">
        <v>18</v>
      </c>
      <c r="B5" s="2" t="s">
        <v>15</v>
      </c>
      <c r="C5" s="20">
        <v>19</v>
      </c>
      <c r="D5" s="3">
        <v>168.5</v>
      </c>
      <c r="E5" s="48">
        <v>1.8115317998911635</v>
      </c>
      <c r="F5" s="88">
        <v>203.51</v>
      </c>
      <c r="G5" s="94">
        <v>44963</v>
      </c>
      <c r="H5">
        <v>4</v>
      </c>
      <c r="I5" s="20">
        <v>1.024</v>
      </c>
      <c r="J5" s="84">
        <v>71.234999999999999</v>
      </c>
      <c r="K5" s="84">
        <v>70.534999999999997</v>
      </c>
      <c r="L5" s="84">
        <v>-0.70000000000000284</v>
      </c>
      <c r="M5" s="2">
        <v>6</v>
      </c>
      <c r="N5">
        <v>8</v>
      </c>
      <c r="O5">
        <v>9</v>
      </c>
      <c r="P5">
        <v>11</v>
      </c>
      <c r="Q5">
        <v>12</v>
      </c>
      <c r="R5">
        <v>12</v>
      </c>
      <c r="S5">
        <v>13</v>
      </c>
      <c r="T5">
        <v>13</v>
      </c>
      <c r="U5">
        <v>14</v>
      </c>
      <c r="V5">
        <v>13</v>
      </c>
      <c r="W5" s="92">
        <v>11.666666666666666</v>
      </c>
      <c r="X5">
        <v>94</v>
      </c>
      <c r="Y5">
        <v>158</v>
      </c>
      <c r="Z5">
        <v>165</v>
      </c>
      <c r="AA5">
        <v>167</v>
      </c>
      <c r="AB5">
        <v>177</v>
      </c>
      <c r="AC5">
        <v>174</v>
      </c>
      <c r="AD5">
        <v>177</v>
      </c>
      <c r="AE5">
        <v>180</v>
      </c>
      <c r="AF5">
        <v>182</v>
      </c>
      <c r="AG5">
        <v>183</v>
      </c>
      <c r="AH5" s="84">
        <v>165.7</v>
      </c>
      <c r="AI5" s="90">
        <v>33.021956284153006</v>
      </c>
      <c r="AJ5" s="85">
        <v>53.319639344262292</v>
      </c>
      <c r="AK5" s="44">
        <v>0.82599999999999996</v>
      </c>
      <c r="AL5" s="40">
        <v>0.77900000000000003</v>
      </c>
      <c r="AM5" s="40">
        <f t="shared" si="2"/>
        <v>0.80249999999999999</v>
      </c>
      <c r="AN5" s="45">
        <v>0.78300000000000003</v>
      </c>
      <c r="AO5" s="44">
        <v>1.016</v>
      </c>
      <c r="AP5" s="40">
        <v>0.92300000000000004</v>
      </c>
      <c r="AQ5" s="40">
        <f t="shared" si="3"/>
        <v>0.96950000000000003</v>
      </c>
      <c r="AR5" s="45">
        <v>1.2230000000000001</v>
      </c>
      <c r="AS5" s="44">
        <f t="shared" si="4"/>
        <v>0.19000000000000006</v>
      </c>
      <c r="AT5" s="40">
        <f t="shared" si="0"/>
        <v>0.14400000000000002</v>
      </c>
      <c r="AU5" s="40">
        <f t="shared" si="0"/>
        <v>0.16700000000000004</v>
      </c>
      <c r="AV5" s="45">
        <f t="shared" si="0"/>
        <v>0.44000000000000006</v>
      </c>
      <c r="AW5" s="3">
        <v>0.17</v>
      </c>
      <c r="AX5" s="30">
        <f>(AS5/($BF$3/10000))*$AW$3</f>
        <v>35.8888888888889</v>
      </c>
      <c r="AY5" s="7">
        <f>(AT5/($BF$3/10000))*$AW$3</f>
        <v>27.200000000000006</v>
      </c>
      <c r="AZ5" s="7">
        <f t="shared" si="5"/>
        <v>31.544444444444451</v>
      </c>
      <c r="BA5" s="24">
        <f>(AV5/($BF$3/10000))*$AW$3</f>
        <v>83.111111111111128</v>
      </c>
      <c r="BB5" s="35">
        <v>572</v>
      </c>
      <c r="BC5" s="36">
        <v>380</v>
      </c>
      <c r="BD5" s="36">
        <f t="shared" si="6"/>
        <v>476</v>
      </c>
      <c r="BE5" s="36">
        <v>905</v>
      </c>
      <c r="BF5" s="20">
        <v>9</v>
      </c>
      <c r="BG5" s="30">
        <f t="shared" si="7"/>
        <v>63.555555555555557</v>
      </c>
      <c r="BH5" s="7">
        <f t="shared" si="8"/>
        <v>42.222222222222221</v>
      </c>
      <c r="BI5" s="7">
        <f t="shared" si="9"/>
        <v>52.888888888888886</v>
      </c>
      <c r="BJ5" s="24">
        <f t="shared" si="10"/>
        <v>100.55555555555556</v>
      </c>
      <c r="BK5" s="30">
        <f t="shared" si="1"/>
        <v>1.9539284245166604</v>
      </c>
      <c r="BL5" s="7">
        <f>((AT5/BC5)*1000)/$AW$3</f>
        <v>2.229102167182663</v>
      </c>
      <c r="BM5" s="7">
        <f t="shared" si="11"/>
        <v>2.0915152958496614</v>
      </c>
      <c r="BN5" s="24">
        <f>((AV5/BE5)*1000)/$AW$3</f>
        <v>2.8599285017874552</v>
      </c>
      <c r="BO5" s="30">
        <v>381</v>
      </c>
      <c r="BP5" s="24">
        <v>36.547394103131502</v>
      </c>
    </row>
    <row r="6" spans="1:68" x14ac:dyDescent="0.35">
      <c r="A6" s="50" t="s">
        <v>19</v>
      </c>
      <c r="B6" s="2" t="s">
        <v>15</v>
      </c>
      <c r="C6" s="20">
        <v>21</v>
      </c>
      <c r="D6" s="3">
        <v>170</v>
      </c>
      <c r="E6" s="48">
        <v>1.7234950140283034</v>
      </c>
      <c r="F6" s="88">
        <v>236.14</v>
      </c>
      <c r="G6" s="94">
        <v>44966</v>
      </c>
      <c r="H6">
        <v>4</v>
      </c>
      <c r="I6" s="20">
        <v>1.0129999999999999</v>
      </c>
      <c r="J6" s="84">
        <v>62.405000000000001</v>
      </c>
      <c r="K6" s="84">
        <v>61.734999999999999</v>
      </c>
      <c r="L6" s="84">
        <v>-0.67000000000000171</v>
      </c>
      <c r="M6" s="2">
        <v>6</v>
      </c>
      <c r="N6">
        <v>9</v>
      </c>
      <c r="O6">
        <v>11</v>
      </c>
      <c r="P6">
        <v>12</v>
      </c>
      <c r="Q6">
        <v>12</v>
      </c>
      <c r="R6">
        <v>12</v>
      </c>
      <c r="S6">
        <v>13</v>
      </c>
      <c r="T6">
        <v>13</v>
      </c>
      <c r="U6">
        <v>13</v>
      </c>
      <c r="V6">
        <v>14</v>
      </c>
      <c r="W6" s="92">
        <v>12.111111111111111</v>
      </c>
      <c r="X6">
        <v>82</v>
      </c>
      <c r="Y6">
        <v>145</v>
      </c>
      <c r="Z6">
        <v>159</v>
      </c>
      <c r="AA6">
        <v>165</v>
      </c>
      <c r="AB6">
        <v>168</v>
      </c>
      <c r="AC6">
        <v>170</v>
      </c>
      <c r="AD6">
        <v>174</v>
      </c>
      <c r="AE6">
        <v>172</v>
      </c>
      <c r="AF6">
        <v>174</v>
      </c>
      <c r="AG6">
        <v>177</v>
      </c>
      <c r="AH6" s="84">
        <v>158.6</v>
      </c>
      <c r="AI6" s="90">
        <v>33.208032786885255</v>
      </c>
      <c r="AJ6" s="85">
        <v>52.999016393442631</v>
      </c>
      <c r="AK6" s="44">
        <v>0.78700000000000003</v>
      </c>
      <c r="AL6" s="40">
        <v>0.80400000000000005</v>
      </c>
      <c r="AM6" s="40">
        <f t="shared" si="2"/>
        <v>0.7955000000000001</v>
      </c>
      <c r="AN6" s="45">
        <v>0.79800000000000004</v>
      </c>
      <c r="AO6" s="44">
        <v>0.86799999999999999</v>
      </c>
      <c r="AP6" s="40">
        <v>1.0049999999999999</v>
      </c>
      <c r="AQ6" s="40">
        <f t="shared" si="3"/>
        <v>0.93649999999999989</v>
      </c>
      <c r="AR6" s="45">
        <v>1.222</v>
      </c>
      <c r="AS6" s="44">
        <f t="shared" si="4"/>
        <v>8.0999999999999961E-2</v>
      </c>
      <c r="AT6" s="40">
        <f t="shared" si="0"/>
        <v>0.20099999999999985</v>
      </c>
      <c r="AU6" s="40">
        <f t="shared" si="0"/>
        <v>0.14099999999999979</v>
      </c>
      <c r="AV6" s="45">
        <f t="shared" si="0"/>
        <v>0.42399999999999993</v>
      </c>
      <c r="AW6" s="3">
        <v>0.17</v>
      </c>
      <c r="AX6" s="30">
        <f>(AS6/($BF$3/10000))*$AW$3</f>
        <v>15.299999999999994</v>
      </c>
      <c r="AY6" s="7">
        <f>(AT6/($BF$3/10000))*$AW$3</f>
        <v>37.96666666666664</v>
      </c>
      <c r="AZ6" s="7">
        <f t="shared" si="5"/>
        <v>26.633333333333319</v>
      </c>
      <c r="BA6" s="24">
        <f>(AV6/($BF$3/10000))*$AW$3</f>
        <v>80.088888888888874</v>
      </c>
      <c r="BB6" s="35">
        <v>302</v>
      </c>
      <c r="BC6" s="36">
        <v>382</v>
      </c>
      <c r="BD6" s="36">
        <f t="shared" si="6"/>
        <v>342</v>
      </c>
      <c r="BE6" s="36">
        <v>961</v>
      </c>
      <c r="BF6" s="20">
        <v>9</v>
      </c>
      <c r="BG6" s="30">
        <f t="shared" si="7"/>
        <v>33.555555555555557</v>
      </c>
      <c r="BH6" s="7">
        <f>BC6/BF6</f>
        <v>42.444444444444443</v>
      </c>
      <c r="BI6" s="7">
        <f t="shared" si="9"/>
        <v>38</v>
      </c>
      <c r="BJ6" s="24">
        <f t="shared" si="10"/>
        <v>106.77777777777777</v>
      </c>
      <c r="BK6" s="30">
        <f t="shared" si="1"/>
        <v>1.5777171795870657</v>
      </c>
      <c r="BL6" s="7">
        <f>((AT6/BC6)*1000)/$AW$3</f>
        <v>3.0951647674776686</v>
      </c>
      <c r="BM6" s="7">
        <f t="shared" si="11"/>
        <v>2.3364409735323672</v>
      </c>
      <c r="BN6" s="24">
        <f>((AV6/BE6)*1000)/$AW$3</f>
        <v>2.5953357409561111</v>
      </c>
      <c r="BO6" s="30">
        <v>352</v>
      </c>
      <c r="BP6" s="24">
        <v>40.127850856775702</v>
      </c>
    </row>
    <row r="7" spans="1:68" x14ac:dyDescent="0.35">
      <c r="A7" s="52" t="s">
        <v>20</v>
      </c>
      <c r="B7" s="2" t="s">
        <v>21</v>
      </c>
      <c r="C7" s="20">
        <v>26</v>
      </c>
      <c r="D7" s="3">
        <v>165</v>
      </c>
      <c r="E7" s="48">
        <v>1.7347083484189016</v>
      </c>
      <c r="F7" s="88">
        <v>150.4</v>
      </c>
      <c r="G7" s="94">
        <v>44966</v>
      </c>
      <c r="H7">
        <v>5</v>
      </c>
      <c r="I7" s="20">
        <v>1.004</v>
      </c>
      <c r="J7" s="84">
        <v>66.674999999999997</v>
      </c>
      <c r="K7" s="84">
        <v>65.805000000000007</v>
      </c>
      <c r="L7" s="84">
        <v>-0.86999999999999034</v>
      </c>
      <c r="M7" s="2">
        <v>6</v>
      </c>
      <c r="N7">
        <v>8</v>
      </c>
      <c r="O7">
        <v>9</v>
      </c>
      <c r="P7">
        <v>9</v>
      </c>
      <c r="Q7">
        <v>10</v>
      </c>
      <c r="R7">
        <v>11</v>
      </c>
      <c r="S7">
        <v>12</v>
      </c>
      <c r="T7">
        <v>12</v>
      </c>
      <c r="U7">
        <v>13</v>
      </c>
      <c r="V7">
        <v>13</v>
      </c>
      <c r="W7" s="92">
        <v>10.777777777777779</v>
      </c>
      <c r="X7">
        <v>61</v>
      </c>
      <c r="Y7">
        <v>131</v>
      </c>
      <c r="Z7">
        <v>140</v>
      </c>
      <c r="AA7">
        <v>149</v>
      </c>
      <c r="AB7">
        <v>148</v>
      </c>
      <c r="AC7">
        <v>154</v>
      </c>
      <c r="AD7">
        <v>156</v>
      </c>
      <c r="AE7">
        <v>156</v>
      </c>
      <c r="AF7">
        <v>159</v>
      </c>
      <c r="AG7">
        <v>162</v>
      </c>
      <c r="AH7" s="84">
        <v>141.6</v>
      </c>
      <c r="AI7" s="90">
        <v>33.308032786885263</v>
      </c>
      <c r="AJ7" s="85">
        <v>51.639508196721316</v>
      </c>
      <c r="AK7" s="44">
        <v>0.77300000000000002</v>
      </c>
      <c r="AL7" s="40">
        <v>0.79200000000000004</v>
      </c>
      <c r="AM7" s="40">
        <f t="shared" si="2"/>
        <v>0.78249999999999997</v>
      </c>
      <c r="AN7" s="45">
        <v>0.78700000000000003</v>
      </c>
      <c r="AO7" s="44">
        <v>0.91100000000000003</v>
      </c>
      <c r="AP7" s="40">
        <v>0.94599999999999995</v>
      </c>
      <c r="AQ7" s="40">
        <f t="shared" si="3"/>
        <v>0.92849999999999999</v>
      </c>
      <c r="AR7" s="45">
        <v>1.5580000000000001</v>
      </c>
      <c r="AS7" s="44">
        <f t="shared" si="4"/>
        <v>0.13800000000000001</v>
      </c>
      <c r="AT7" s="40">
        <f t="shared" si="0"/>
        <v>0.15399999999999991</v>
      </c>
      <c r="AU7" s="40">
        <f t="shared" si="0"/>
        <v>0.14600000000000002</v>
      </c>
      <c r="AV7" s="45">
        <f t="shared" si="0"/>
        <v>0.77100000000000002</v>
      </c>
      <c r="AW7" s="3">
        <v>0.17</v>
      </c>
      <c r="AX7" s="30">
        <f>(AS7/($BF$3/10000))*$AW$3</f>
        <v>26.06666666666667</v>
      </c>
      <c r="AY7" s="7">
        <f>(AT7/($BF$3/10000))*$AW$3</f>
        <v>29.088888888888878</v>
      </c>
      <c r="AZ7" s="7">
        <f t="shared" si="5"/>
        <v>27.577777777777776</v>
      </c>
      <c r="BA7" s="24">
        <f>(AV7/($BF$3/10000))*$AW$3</f>
        <v>145.63333333333335</v>
      </c>
      <c r="BB7" s="35">
        <v>536</v>
      </c>
      <c r="BC7" s="36">
        <v>497</v>
      </c>
      <c r="BD7" s="36">
        <f t="shared" si="6"/>
        <v>516.5</v>
      </c>
      <c r="BE7" s="36">
        <v>880</v>
      </c>
      <c r="BF7" s="20">
        <v>9</v>
      </c>
      <c r="BG7" s="30">
        <f t="shared" si="7"/>
        <v>59.555555555555557</v>
      </c>
      <c r="BH7" s="7">
        <f t="shared" si="8"/>
        <v>55.222222222222221</v>
      </c>
      <c r="BI7" s="7">
        <f t="shared" si="9"/>
        <v>57.388888888888886</v>
      </c>
      <c r="BJ7" s="24">
        <f>BE7/BF7</f>
        <v>97.777777777777771</v>
      </c>
      <c r="BK7" s="30">
        <f t="shared" si="1"/>
        <v>1.5144863915715541</v>
      </c>
      <c r="BL7" s="7">
        <f>((AT7/BC7)*1000)/$AW$3</f>
        <v>1.8227009113504546</v>
      </c>
      <c r="BM7" s="7">
        <f t="shared" si="11"/>
        <v>1.6685936514610042</v>
      </c>
      <c r="BN7" s="24">
        <f>((AV7/BE7)*1000)/$AW$3</f>
        <v>5.1537433155080219</v>
      </c>
      <c r="BO7" s="30">
        <v>403</v>
      </c>
      <c r="BP7" s="24">
        <v>35.79570993867474</v>
      </c>
    </row>
    <row r="8" spans="1:68" x14ac:dyDescent="0.35">
      <c r="A8" s="52" t="s">
        <v>22</v>
      </c>
      <c r="B8" s="2" t="s">
        <v>21</v>
      </c>
      <c r="C8" s="20">
        <v>18</v>
      </c>
      <c r="D8" s="3">
        <v>168.5</v>
      </c>
      <c r="E8" s="48">
        <v>1.6511373397196236</v>
      </c>
      <c r="F8" s="88">
        <v>147.22</v>
      </c>
      <c r="G8" s="94">
        <v>44977</v>
      </c>
      <c r="H8">
        <v>4.5</v>
      </c>
      <c r="I8" s="20">
        <v>1.0229999999999999</v>
      </c>
      <c r="J8" s="84">
        <v>57.274000000000001</v>
      </c>
      <c r="K8" s="84">
        <v>56.64</v>
      </c>
      <c r="L8" s="84">
        <v>-0.63400000000000034</v>
      </c>
      <c r="M8" s="2">
        <v>6</v>
      </c>
      <c r="N8">
        <v>8</v>
      </c>
      <c r="O8">
        <v>9</v>
      </c>
      <c r="P8">
        <v>10</v>
      </c>
      <c r="Q8">
        <v>11</v>
      </c>
      <c r="R8">
        <v>11</v>
      </c>
      <c r="S8">
        <v>12</v>
      </c>
      <c r="T8">
        <v>13</v>
      </c>
      <c r="U8">
        <v>14</v>
      </c>
      <c r="V8">
        <v>14</v>
      </c>
      <c r="W8" s="92">
        <v>11.333333333333334</v>
      </c>
      <c r="X8">
        <v>76</v>
      </c>
      <c r="Y8">
        <v>138</v>
      </c>
      <c r="Z8">
        <v>159</v>
      </c>
      <c r="AA8">
        <v>153</v>
      </c>
      <c r="AB8">
        <v>156</v>
      </c>
      <c r="AC8">
        <v>161</v>
      </c>
      <c r="AD8">
        <v>164</v>
      </c>
      <c r="AE8">
        <v>169</v>
      </c>
      <c r="AF8">
        <v>174</v>
      </c>
      <c r="AG8">
        <v>176</v>
      </c>
      <c r="AH8" s="84">
        <v>152.6</v>
      </c>
      <c r="AI8" s="90">
        <v>32.079344262295081</v>
      </c>
      <c r="AJ8" s="85">
        <v>53.998196721311466</v>
      </c>
      <c r="AK8" s="44">
        <v>0.79300000000000004</v>
      </c>
      <c r="AL8" s="40">
        <v>0.80900000000000005</v>
      </c>
      <c r="AM8" s="40">
        <f t="shared" si="2"/>
        <v>0.80100000000000005</v>
      </c>
      <c r="AN8" s="45">
        <v>0.80600000000000005</v>
      </c>
      <c r="AO8" s="44">
        <v>0.91700000000000004</v>
      </c>
      <c r="AP8" s="40">
        <v>1.044</v>
      </c>
      <c r="AQ8" s="40">
        <f t="shared" si="3"/>
        <v>0.98050000000000004</v>
      </c>
      <c r="AR8" s="45">
        <v>1.33</v>
      </c>
      <c r="AS8" s="44">
        <f t="shared" si="4"/>
        <v>0.124</v>
      </c>
      <c r="AT8" s="40">
        <f t="shared" si="0"/>
        <v>0.23499999999999999</v>
      </c>
      <c r="AU8" s="40">
        <f t="shared" si="0"/>
        <v>0.17949999999999999</v>
      </c>
      <c r="AV8" s="45">
        <f t="shared" si="0"/>
        <v>0.52400000000000002</v>
      </c>
      <c r="AW8" s="3">
        <v>0.17</v>
      </c>
      <c r="AX8" s="30">
        <f>(AS8/($BF$3/10000))*$AW$3</f>
        <v>23.422222222222224</v>
      </c>
      <c r="AY8" s="7">
        <f>(AT8/($BF$3/10000))*$AW$3</f>
        <v>44.388888888888886</v>
      </c>
      <c r="AZ8" s="7">
        <f t="shared" si="5"/>
        <v>33.905555555555551</v>
      </c>
      <c r="BA8" s="24">
        <f>(AV8/($BF$3/10000))*$AW$3</f>
        <v>98.977777777777803</v>
      </c>
      <c r="BB8" s="35">
        <v>384</v>
      </c>
      <c r="BC8" s="36">
        <v>375</v>
      </c>
      <c r="BD8" s="36">
        <f t="shared" si="6"/>
        <v>379.5</v>
      </c>
      <c r="BE8" s="36">
        <v>828</v>
      </c>
      <c r="BF8" s="20">
        <v>9</v>
      </c>
      <c r="BG8" s="30">
        <f t="shared" si="7"/>
        <v>42.666666666666664</v>
      </c>
      <c r="BH8" s="7">
        <f t="shared" si="8"/>
        <v>41.666666666666664</v>
      </c>
      <c r="BI8" s="7">
        <f t="shared" si="9"/>
        <v>42.166666666666664</v>
      </c>
      <c r="BJ8" s="24">
        <f t="shared" si="10"/>
        <v>92</v>
      </c>
      <c r="BK8" s="30">
        <f t="shared" si="1"/>
        <v>1.8995098039215685</v>
      </c>
      <c r="BL8" s="7">
        <f>((AT8/BC8)*1000)/$AW$3</f>
        <v>3.6862745098039209</v>
      </c>
      <c r="BM8" s="7">
        <f t="shared" si="11"/>
        <v>2.7928921568627447</v>
      </c>
      <c r="BN8" s="24">
        <f>((AV8/BE8)*1000)/$AW$3</f>
        <v>3.7226484796817276</v>
      </c>
      <c r="BO8" s="30">
        <v>411</v>
      </c>
      <c r="BP8" s="24">
        <v>65.923507285399452</v>
      </c>
    </row>
    <row r="9" spans="1:68" x14ac:dyDescent="0.35">
      <c r="A9" s="52" t="s">
        <v>23</v>
      </c>
      <c r="B9" s="2" t="s">
        <v>21</v>
      </c>
      <c r="C9" s="20">
        <v>19</v>
      </c>
      <c r="D9" s="3">
        <v>171</v>
      </c>
      <c r="E9" s="48">
        <v>1.6728679094012218</v>
      </c>
      <c r="F9" s="88">
        <v>169.68</v>
      </c>
      <c r="G9" s="94">
        <v>44994</v>
      </c>
      <c r="H9">
        <v>4</v>
      </c>
      <c r="I9" s="20">
        <v>1.014</v>
      </c>
      <c r="J9" s="84">
        <v>57.597999999999999</v>
      </c>
      <c r="K9" s="84">
        <v>57.3</v>
      </c>
      <c r="L9" s="84">
        <v>-0.29800000000000182</v>
      </c>
      <c r="M9" s="2">
        <v>6</v>
      </c>
      <c r="N9">
        <v>7</v>
      </c>
      <c r="O9">
        <v>7</v>
      </c>
      <c r="P9">
        <v>8</v>
      </c>
      <c r="Q9">
        <v>10</v>
      </c>
      <c r="R9">
        <v>10</v>
      </c>
      <c r="S9">
        <v>11</v>
      </c>
      <c r="T9">
        <v>11</v>
      </c>
      <c r="U9">
        <v>12</v>
      </c>
      <c r="V9">
        <v>12</v>
      </c>
      <c r="W9" s="92">
        <v>9.7777777777777786</v>
      </c>
      <c r="X9">
        <v>101</v>
      </c>
      <c r="Y9">
        <v>137</v>
      </c>
      <c r="Z9">
        <v>147</v>
      </c>
      <c r="AA9">
        <v>155</v>
      </c>
      <c r="AB9">
        <v>161</v>
      </c>
      <c r="AC9">
        <v>164</v>
      </c>
      <c r="AD9">
        <v>165</v>
      </c>
      <c r="AE9">
        <v>172</v>
      </c>
      <c r="AF9">
        <v>172</v>
      </c>
      <c r="AG9">
        <v>174</v>
      </c>
      <c r="AH9" s="84">
        <v>154.80000000000001</v>
      </c>
      <c r="AI9" s="90">
        <v>32.725737704918039</v>
      </c>
      <c r="AJ9" s="85">
        <v>53.975737704918039</v>
      </c>
      <c r="AK9" s="44">
        <v>0.78400000000000003</v>
      </c>
      <c r="AL9" s="40">
        <v>0.78</v>
      </c>
      <c r="AM9" s="40">
        <f t="shared" si="2"/>
        <v>0.78200000000000003</v>
      </c>
      <c r="AN9" s="45">
        <v>0.78700000000000003</v>
      </c>
      <c r="AO9" s="44">
        <v>0.89300000000000002</v>
      </c>
      <c r="AP9" s="40">
        <v>0.83099999999999996</v>
      </c>
      <c r="AQ9" s="40">
        <f t="shared" si="3"/>
        <v>0.86199999999999999</v>
      </c>
      <c r="AR9" s="45">
        <v>1.25</v>
      </c>
      <c r="AS9" s="44">
        <f t="shared" si="4"/>
        <v>0.10899999999999999</v>
      </c>
      <c r="AT9" s="40">
        <f t="shared" si="0"/>
        <v>5.0999999999999934E-2</v>
      </c>
      <c r="AU9" s="40">
        <f t="shared" si="0"/>
        <v>7.999999999999996E-2</v>
      </c>
      <c r="AV9" s="45">
        <f t="shared" si="0"/>
        <v>0.46299999999999997</v>
      </c>
      <c r="AW9" s="3">
        <v>0.17</v>
      </c>
      <c r="AX9" s="30">
        <f>(AS9/($BF$3/10000))*$AW$3</f>
        <v>20.588888888888889</v>
      </c>
      <c r="AY9" s="7">
        <f>(AT9/($BF$3/10000))*$AW$3</f>
        <v>9.6333333333333222</v>
      </c>
      <c r="AZ9" s="7">
        <f t="shared" si="5"/>
        <v>15.111111111111105</v>
      </c>
      <c r="BA9" s="24">
        <f>(AV9/($BF$3/10000))*$AW$3</f>
        <v>87.455555555555563</v>
      </c>
      <c r="BB9" s="35">
        <v>598</v>
      </c>
      <c r="BC9" s="36">
        <v>469</v>
      </c>
      <c r="BD9" s="36">
        <f t="shared" si="6"/>
        <v>533.5</v>
      </c>
      <c r="BE9" s="36">
        <v>720</v>
      </c>
      <c r="BF9" s="20">
        <v>9</v>
      </c>
      <c r="BG9" s="30">
        <f t="shared" si="7"/>
        <v>66.444444444444443</v>
      </c>
      <c r="BH9" s="7">
        <f t="shared" si="8"/>
        <v>52.111111111111114</v>
      </c>
      <c r="BI9" s="7">
        <f t="shared" si="9"/>
        <v>59.277777777777779</v>
      </c>
      <c r="BJ9" s="24">
        <f t="shared" si="10"/>
        <v>80</v>
      </c>
      <c r="BK9" s="30">
        <f t="shared" si="1"/>
        <v>1.0722014558331692</v>
      </c>
      <c r="BL9" s="7">
        <f>((AT9/BC9)*1000)/$AW$3</f>
        <v>0.63965884861407163</v>
      </c>
      <c r="BM9" s="7">
        <f t="shared" si="11"/>
        <v>0.85593015222362046</v>
      </c>
      <c r="BN9" s="24">
        <f>((AV9/BE9)*1000)/$AW$3</f>
        <v>3.7826797385620909</v>
      </c>
      <c r="BO9" s="30">
        <v>320.12950085602716</v>
      </c>
      <c r="BP9" s="24">
        <v>25.972731232749961</v>
      </c>
    </row>
    <row r="10" spans="1:68" x14ac:dyDescent="0.35">
      <c r="A10" s="51" t="s">
        <v>24</v>
      </c>
      <c r="B10" s="2" t="s">
        <v>17</v>
      </c>
      <c r="C10" s="20">
        <v>24</v>
      </c>
      <c r="D10" s="3">
        <v>177</v>
      </c>
      <c r="E10" s="48">
        <v>1.8990610844808022</v>
      </c>
      <c r="F10" s="88">
        <v>173.71</v>
      </c>
      <c r="G10" s="94">
        <v>44999</v>
      </c>
      <c r="H10">
        <v>4.2</v>
      </c>
      <c r="I10" s="20">
        <v>1.006</v>
      </c>
      <c r="J10" s="84">
        <v>73.19</v>
      </c>
      <c r="K10" s="84">
        <v>72.58</v>
      </c>
      <c r="L10" s="84">
        <v>-0.60999999999999943</v>
      </c>
      <c r="M10" s="2">
        <v>6</v>
      </c>
      <c r="N10">
        <v>10</v>
      </c>
      <c r="O10">
        <v>12</v>
      </c>
      <c r="P10">
        <v>13</v>
      </c>
      <c r="Q10">
        <v>13</v>
      </c>
      <c r="R10">
        <v>14</v>
      </c>
      <c r="S10">
        <v>15</v>
      </c>
      <c r="T10">
        <v>15</v>
      </c>
      <c r="U10">
        <v>15</v>
      </c>
      <c r="V10">
        <v>16</v>
      </c>
      <c r="W10" s="92">
        <v>13.666666666666666</v>
      </c>
      <c r="X10">
        <v>77</v>
      </c>
      <c r="Y10">
        <v>128</v>
      </c>
      <c r="Z10">
        <v>142</v>
      </c>
      <c r="AA10">
        <v>145</v>
      </c>
      <c r="AB10">
        <v>150</v>
      </c>
      <c r="AC10">
        <v>152</v>
      </c>
      <c r="AD10">
        <v>155</v>
      </c>
      <c r="AE10">
        <v>159</v>
      </c>
      <c r="AF10">
        <v>162</v>
      </c>
      <c r="AG10">
        <v>163</v>
      </c>
      <c r="AH10" s="84">
        <v>143.30000000000001</v>
      </c>
      <c r="AI10" s="90">
        <v>32.886065573770487</v>
      </c>
      <c r="AJ10" s="85">
        <v>52.498524590163939</v>
      </c>
      <c r="AK10" s="44">
        <v>0.79700000000000004</v>
      </c>
      <c r="AL10" s="40">
        <v>0.79800000000000004</v>
      </c>
      <c r="AM10" s="40">
        <f t="shared" si="2"/>
        <v>0.7975000000000001</v>
      </c>
      <c r="AN10" s="45">
        <v>0.79600000000000004</v>
      </c>
      <c r="AO10" s="44">
        <v>0.94199999999999995</v>
      </c>
      <c r="AP10" s="40">
        <v>0.89800000000000002</v>
      </c>
      <c r="AQ10" s="40">
        <f t="shared" si="3"/>
        <v>0.91999999999999993</v>
      </c>
      <c r="AR10" s="45">
        <v>1.579</v>
      </c>
      <c r="AS10" s="44">
        <f t="shared" si="4"/>
        <v>0.14499999999999991</v>
      </c>
      <c r="AT10" s="40">
        <f t="shared" si="0"/>
        <v>9.9999999999999978E-2</v>
      </c>
      <c r="AU10" s="40">
        <f t="shared" si="0"/>
        <v>0.12249999999999983</v>
      </c>
      <c r="AV10" s="45">
        <f t="shared" si="0"/>
        <v>0.78299999999999992</v>
      </c>
      <c r="AW10" s="3">
        <v>0.17</v>
      </c>
      <c r="AX10" s="30">
        <f>(AS10/($BF$3/10000))*$AW$3</f>
        <v>27.388888888888872</v>
      </c>
      <c r="AY10" s="7">
        <f>(AT10/($BF$3/10000))*$AW$3</f>
        <v>18.888888888888886</v>
      </c>
      <c r="AZ10" s="7">
        <f t="shared" si="5"/>
        <v>23.138888888888879</v>
      </c>
      <c r="BA10" s="24">
        <f>(AV10/($BF$3/10000))*$AW$3</f>
        <v>147.89999999999998</v>
      </c>
      <c r="BB10" s="35">
        <v>641</v>
      </c>
      <c r="BC10" s="36">
        <v>531</v>
      </c>
      <c r="BD10" s="36">
        <f t="shared" si="6"/>
        <v>586</v>
      </c>
      <c r="BE10" s="36">
        <v>1053</v>
      </c>
      <c r="BF10" s="20">
        <v>9</v>
      </c>
      <c r="BG10" s="30">
        <f t="shared" si="7"/>
        <v>71.222222222222229</v>
      </c>
      <c r="BH10" s="7">
        <f t="shared" si="8"/>
        <v>59</v>
      </c>
      <c r="BI10" s="7">
        <f t="shared" si="9"/>
        <v>65.111111111111114</v>
      </c>
      <c r="BJ10" s="24">
        <f t="shared" si="10"/>
        <v>117</v>
      </c>
      <c r="BK10" s="30">
        <f t="shared" si="1"/>
        <v>1.3306414609525548</v>
      </c>
      <c r="BL10" s="7">
        <f>((AT10/BC10)*1000)/$AW$3</f>
        <v>1.1077877478675082</v>
      </c>
      <c r="BM10" s="7">
        <f t="shared" si="11"/>
        <v>1.2192146044100314</v>
      </c>
      <c r="BN10" s="24">
        <f>((AV10/BE10)*1000)/$AW$3</f>
        <v>4.3740573152337854</v>
      </c>
      <c r="BO10" s="30">
        <v>326.8069845321856</v>
      </c>
      <c r="BP10" s="24">
        <v>40.687044553416023</v>
      </c>
    </row>
    <row r="11" spans="1:68" x14ac:dyDescent="0.35">
      <c r="A11" s="52" t="s">
        <v>25</v>
      </c>
      <c r="B11" s="2" t="s">
        <v>21</v>
      </c>
      <c r="C11" s="20">
        <v>20</v>
      </c>
      <c r="D11" s="3">
        <v>164.5</v>
      </c>
      <c r="E11" s="48">
        <v>1.7548879346491584</v>
      </c>
      <c r="F11" s="88">
        <v>158.18</v>
      </c>
      <c r="G11" s="94">
        <v>44985</v>
      </c>
      <c r="H11">
        <v>4</v>
      </c>
      <c r="I11" s="20">
        <v>1.0149999999999999</v>
      </c>
      <c r="J11" s="84">
        <v>68.87</v>
      </c>
      <c r="K11" s="84">
        <v>68.295000000000002</v>
      </c>
      <c r="L11" s="84">
        <v>-0.57500000000000284</v>
      </c>
      <c r="M11" s="2">
        <v>6</v>
      </c>
      <c r="N11">
        <v>9</v>
      </c>
      <c r="O11">
        <v>10</v>
      </c>
      <c r="P11">
        <v>10</v>
      </c>
      <c r="Q11">
        <v>11</v>
      </c>
      <c r="R11">
        <v>11</v>
      </c>
      <c r="S11">
        <v>12</v>
      </c>
      <c r="T11">
        <v>13</v>
      </c>
      <c r="U11">
        <v>13</v>
      </c>
      <c r="V11">
        <v>14</v>
      </c>
      <c r="W11" s="92">
        <v>11.444444444444445</v>
      </c>
      <c r="X11">
        <v>81</v>
      </c>
      <c r="Y11">
        <v>134</v>
      </c>
      <c r="Z11">
        <v>141</v>
      </c>
      <c r="AA11">
        <v>149</v>
      </c>
      <c r="AB11">
        <v>159</v>
      </c>
      <c r="AC11">
        <v>159</v>
      </c>
      <c r="AD11">
        <v>162</v>
      </c>
      <c r="AE11">
        <v>168</v>
      </c>
      <c r="AF11">
        <v>172</v>
      </c>
      <c r="AG11">
        <v>172</v>
      </c>
      <c r="AH11" s="84">
        <v>149.69999999999999</v>
      </c>
      <c r="AI11" s="90">
        <v>32.400491803278705</v>
      </c>
      <c r="AJ11" s="85">
        <v>51.686229508196718</v>
      </c>
      <c r="AK11" s="44">
        <v>0.79</v>
      </c>
      <c r="AL11" s="40">
        <v>0.78800000000000003</v>
      </c>
      <c r="AM11" s="40">
        <f t="shared" si="2"/>
        <v>0.78900000000000003</v>
      </c>
      <c r="AN11" s="45">
        <v>0.77</v>
      </c>
      <c r="AO11" s="44">
        <v>0.879</v>
      </c>
      <c r="AP11" s="40">
        <v>0.92400000000000004</v>
      </c>
      <c r="AQ11" s="40">
        <f t="shared" si="3"/>
        <v>0.90149999999999997</v>
      </c>
      <c r="AR11" s="45">
        <v>1.554</v>
      </c>
      <c r="AS11" s="44">
        <f t="shared" si="4"/>
        <v>8.8999999999999968E-2</v>
      </c>
      <c r="AT11" s="40">
        <f t="shared" si="0"/>
        <v>0.13600000000000001</v>
      </c>
      <c r="AU11" s="40">
        <f t="shared" si="0"/>
        <v>0.11249999999999993</v>
      </c>
      <c r="AV11" s="45">
        <f t="shared" si="0"/>
        <v>0.78400000000000003</v>
      </c>
      <c r="AW11" s="3">
        <v>0.17</v>
      </c>
      <c r="AX11" s="30">
        <f>(AS11/($BF$3/10000))*$AW$3</f>
        <v>16.811111111111106</v>
      </c>
      <c r="AY11" s="7">
        <f>(AT11/($BF$3/10000))*$AW$3</f>
        <v>25.68888888888889</v>
      </c>
      <c r="AZ11" s="7">
        <f t="shared" si="5"/>
        <v>21.25</v>
      </c>
      <c r="BA11" s="24">
        <f>(AV11/($BF$3/10000))*$AW$3</f>
        <v>148.0888888888889</v>
      </c>
      <c r="BB11" s="35">
        <v>504</v>
      </c>
      <c r="BC11" s="36">
        <v>470</v>
      </c>
      <c r="BD11" s="36">
        <f t="shared" si="6"/>
        <v>487</v>
      </c>
      <c r="BE11" s="36">
        <v>591</v>
      </c>
      <c r="BF11" s="20">
        <v>9</v>
      </c>
      <c r="BG11" s="30">
        <f t="shared" si="7"/>
        <v>56</v>
      </c>
      <c r="BH11" s="7">
        <f t="shared" si="8"/>
        <v>52.222222222222221</v>
      </c>
      <c r="BI11" s="7">
        <f t="shared" si="9"/>
        <v>54.111111111111114</v>
      </c>
      <c r="BJ11" s="24">
        <f t="shared" si="10"/>
        <v>65.666666666666671</v>
      </c>
      <c r="BK11" s="30">
        <f t="shared" si="1"/>
        <v>1.0387488328664793</v>
      </c>
      <c r="BL11" s="7">
        <f>((AT11/BC11)*1000)/$AW$3</f>
        <v>1.7021276595744681</v>
      </c>
      <c r="BM11" s="7">
        <f t="shared" si="11"/>
        <v>1.3704382462204738</v>
      </c>
      <c r="BN11" s="24">
        <f>((AV11/BE11)*1000)/$AW$3</f>
        <v>7.8033243754354533</v>
      </c>
      <c r="BO11" s="30">
        <v>415.76016570870479</v>
      </c>
      <c r="BP11" s="24">
        <v>53.776998293796623</v>
      </c>
    </row>
    <row r="12" spans="1:68" x14ac:dyDescent="0.35">
      <c r="A12" s="51" t="s">
        <v>26</v>
      </c>
      <c r="B12" s="2" t="s">
        <v>17</v>
      </c>
      <c r="C12" s="20">
        <v>22</v>
      </c>
      <c r="D12" s="3">
        <v>176.9</v>
      </c>
      <c r="E12" s="48">
        <v>1.9323700880308774</v>
      </c>
      <c r="F12" s="88">
        <v>327.77</v>
      </c>
      <c r="G12" s="94">
        <v>45016</v>
      </c>
      <c r="H12">
        <v>4</v>
      </c>
      <c r="I12" s="20">
        <v>1</v>
      </c>
      <c r="J12" s="84">
        <v>76.319999999999993</v>
      </c>
      <c r="K12" s="84">
        <v>75.83</v>
      </c>
      <c r="L12" s="84">
        <v>-0.48999999999999488</v>
      </c>
      <c r="M12" s="2">
        <v>6</v>
      </c>
      <c r="N12">
        <v>8</v>
      </c>
      <c r="O12">
        <v>10</v>
      </c>
      <c r="P12">
        <v>10</v>
      </c>
      <c r="Q12">
        <v>11</v>
      </c>
      <c r="R12">
        <v>12</v>
      </c>
      <c r="S12">
        <v>13</v>
      </c>
      <c r="T12">
        <v>14</v>
      </c>
      <c r="U12">
        <v>15</v>
      </c>
      <c r="V12">
        <v>15</v>
      </c>
      <c r="W12" s="92">
        <v>12</v>
      </c>
      <c r="X12">
        <v>102</v>
      </c>
      <c r="Y12">
        <v>150</v>
      </c>
      <c r="Z12">
        <v>160</v>
      </c>
      <c r="AA12">
        <v>163</v>
      </c>
      <c r="AB12">
        <v>170</v>
      </c>
      <c r="AC12">
        <v>174</v>
      </c>
      <c r="AD12">
        <v>180</v>
      </c>
      <c r="AE12">
        <v>182</v>
      </c>
      <c r="AF12">
        <v>185</v>
      </c>
      <c r="AG12">
        <v>190</v>
      </c>
      <c r="AH12" s="84">
        <v>165.6</v>
      </c>
      <c r="AI12" s="90">
        <v>32.591147540983613</v>
      </c>
      <c r="AJ12" s="85">
        <v>51.995901639344268</v>
      </c>
      <c r="AK12" s="44">
        <v>0.81</v>
      </c>
      <c r="AL12" s="40">
        <v>0.82099999999999995</v>
      </c>
      <c r="AM12" s="40">
        <f t="shared" si="2"/>
        <v>0.8155</v>
      </c>
      <c r="AN12" s="45">
        <v>0.80300000000000005</v>
      </c>
      <c r="AO12" s="44">
        <v>0.85399999999999998</v>
      </c>
      <c r="AP12" s="40">
        <v>0.91600000000000004</v>
      </c>
      <c r="AQ12" s="40">
        <f t="shared" si="3"/>
        <v>0.88500000000000001</v>
      </c>
      <c r="AR12" s="45">
        <v>1.806</v>
      </c>
      <c r="AS12" s="44">
        <f t="shared" si="4"/>
        <v>4.3999999999999928E-2</v>
      </c>
      <c r="AT12" s="40">
        <f t="shared" si="0"/>
        <v>9.5000000000000084E-2</v>
      </c>
      <c r="AU12" s="40">
        <f t="shared" si="0"/>
        <v>6.9500000000000006E-2</v>
      </c>
      <c r="AV12" s="45">
        <f t="shared" si="0"/>
        <v>1.0030000000000001</v>
      </c>
      <c r="AW12" s="3">
        <v>0.17</v>
      </c>
      <c r="AX12" s="30">
        <f>(AS12/($BF$3/10000))*$AW$3</f>
        <v>8.3111111111110976</v>
      </c>
      <c r="AY12" s="7">
        <f>(AT12/($BF$3/10000))*$AW$3</f>
        <v>17.944444444444464</v>
      </c>
      <c r="AZ12" s="7">
        <f t="shared" si="5"/>
        <v>13.12777777777778</v>
      </c>
      <c r="BA12" s="24">
        <f>(AV12/($BF$3/10000))*$AW$3</f>
        <v>189.45555555555558</v>
      </c>
      <c r="BB12" s="35">
        <v>171</v>
      </c>
      <c r="BC12" s="36">
        <v>145</v>
      </c>
      <c r="BD12" s="36">
        <f t="shared" si="6"/>
        <v>158</v>
      </c>
      <c r="BE12" s="36">
        <v>1024</v>
      </c>
      <c r="BF12" s="20">
        <v>9</v>
      </c>
      <c r="BG12" s="30">
        <f t="shared" si="7"/>
        <v>19</v>
      </c>
      <c r="BH12" s="7">
        <f t="shared" si="8"/>
        <v>16.111111111111111</v>
      </c>
      <c r="BI12" s="7">
        <f t="shared" si="9"/>
        <v>17.555555555555557</v>
      </c>
      <c r="BJ12" s="24">
        <f t="shared" si="10"/>
        <v>113.77777777777777</v>
      </c>
      <c r="BK12" s="30">
        <f t="shared" si="1"/>
        <v>1.5135878912968672</v>
      </c>
      <c r="BL12" s="7">
        <f>((AT12/BC12)*1000)/$AW$3</f>
        <v>3.8539553752535531</v>
      </c>
      <c r="BM12" s="7">
        <f>AVERAGE(BK12:BL12)</f>
        <v>2.6837716332752102</v>
      </c>
      <c r="BN12" s="24">
        <f>((AV12/BE12)*1000)/$AW$3</f>
        <v>5.76171875</v>
      </c>
      <c r="BO12" s="30">
        <v>366.2940678718939</v>
      </c>
      <c r="BP12" s="24">
        <v>52.159206998980018</v>
      </c>
    </row>
    <row r="13" spans="1:68" x14ac:dyDescent="0.35">
      <c r="A13" s="52" t="s">
        <v>27</v>
      </c>
      <c r="B13" s="2" t="s">
        <v>21</v>
      </c>
      <c r="C13" s="20">
        <v>30</v>
      </c>
      <c r="D13" s="3">
        <v>162.5</v>
      </c>
      <c r="E13" s="48">
        <v>1.5983284545500138</v>
      </c>
      <c r="F13" s="88">
        <v>152.6</v>
      </c>
      <c r="G13" s="94">
        <v>44974</v>
      </c>
      <c r="H13">
        <v>4.5</v>
      </c>
      <c r="I13" s="20">
        <v>1.01</v>
      </c>
      <c r="J13" s="84">
        <v>56.442</v>
      </c>
      <c r="K13" s="84">
        <v>55.926000000000002</v>
      </c>
      <c r="L13" s="84">
        <v>-0.51599999999999824</v>
      </c>
      <c r="M13" s="2">
        <v>6</v>
      </c>
      <c r="N13">
        <v>9</v>
      </c>
      <c r="O13">
        <v>11</v>
      </c>
      <c r="P13">
        <v>12</v>
      </c>
      <c r="Q13">
        <v>12</v>
      </c>
      <c r="R13">
        <v>14</v>
      </c>
      <c r="S13">
        <v>14</v>
      </c>
      <c r="T13">
        <v>15</v>
      </c>
      <c r="U13">
        <v>15</v>
      </c>
      <c r="V13">
        <v>15</v>
      </c>
      <c r="W13" s="92">
        <v>13</v>
      </c>
      <c r="X13">
        <v>87</v>
      </c>
      <c r="Y13">
        <v>133</v>
      </c>
      <c r="Z13">
        <v>148</v>
      </c>
      <c r="AA13">
        <v>160</v>
      </c>
      <c r="AB13">
        <v>159</v>
      </c>
      <c r="AC13">
        <v>160</v>
      </c>
      <c r="AD13">
        <v>166</v>
      </c>
      <c r="AE13">
        <v>172</v>
      </c>
      <c r="AF13">
        <v>176</v>
      </c>
      <c r="AG13">
        <v>178</v>
      </c>
      <c r="AH13" s="84">
        <v>153.9</v>
      </c>
      <c r="AI13" s="90">
        <v>32.77344262295081</v>
      </c>
      <c r="AJ13" s="85">
        <v>51.875737704918023</v>
      </c>
      <c r="AK13" s="44">
        <v>0.79900000000000004</v>
      </c>
      <c r="AL13" s="40">
        <v>0.78300000000000003</v>
      </c>
      <c r="AM13" s="40">
        <f>AVERAGE(AK13:AL13)</f>
        <v>0.79100000000000004</v>
      </c>
      <c r="AN13" s="45">
        <v>0.81200000000000006</v>
      </c>
      <c r="AO13" s="44">
        <v>0.87</v>
      </c>
      <c r="AP13" s="40">
        <v>0.91600000000000004</v>
      </c>
      <c r="AQ13" s="40">
        <f>AVERAGE(AO13:AP13)</f>
        <v>0.89300000000000002</v>
      </c>
      <c r="AR13" s="45">
        <v>1.204</v>
      </c>
      <c r="AS13" s="44">
        <f t="shared" si="4"/>
        <v>7.0999999999999952E-2</v>
      </c>
      <c r="AT13" s="40">
        <f t="shared" si="0"/>
        <v>0.13300000000000001</v>
      </c>
      <c r="AU13" s="40">
        <f t="shared" si="0"/>
        <v>0.10199999999999998</v>
      </c>
      <c r="AV13" s="45">
        <f t="shared" si="0"/>
        <v>0.3919999999999999</v>
      </c>
      <c r="AW13" s="3">
        <v>0.17</v>
      </c>
      <c r="AX13" s="30">
        <f>(AS13/($BF$3/10000))*$AW$3</f>
        <v>13.411111111111104</v>
      </c>
      <c r="AY13" s="7">
        <f>(AT13/($BF$3/10000))*$AW$3</f>
        <v>25.122222222222227</v>
      </c>
      <c r="AZ13" s="7">
        <f t="shared" si="5"/>
        <v>19.266666666666666</v>
      </c>
      <c r="BA13" s="24">
        <f>(AV13/($BF$3/10000))*$AW$3</f>
        <v>74.044444444444437</v>
      </c>
      <c r="BB13" s="35">
        <v>310</v>
      </c>
      <c r="BC13" s="36">
        <v>296</v>
      </c>
      <c r="BD13" s="36">
        <f t="shared" si="6"/>
        <v>303</v>
      </c>
      <c r="BE13" s="36">
        <v>804</v>
      </c>
      <c r="BF13" s="20">
        <v>9</v>
      </c>
      <c r="BG13" s="30">
        <f t="shared" si="7"/>
        <v>34.444444444444443</v>
      </c>
      <c r="BH13" s="7">
        <f t="shared" si="8"/>
        <v>32.888888888888886</v>
      </c>
      <c r="BI13" s="7">
        <f t="shared" si="9"/>
        <v>33.666666666666664</v>
      </c>
      <c r="BJ13" s="24">
        <f t="shared" si="10"/>
        <v>89.333333333333329</v>
      </c>
      <c r="BK13" s="30">
        <f t="shared" si="1"/>
        <v>1.3472485768500939</v>
      </c>
      <c r="BL13" s="7">
        <f>((AT13/BC13)*1000)/$AW$3</f>
        <v>2.6430842607313196</v>
      </c>
      <c r="BM13" s="7">
        <f t="shared" si="11"/>
        <v>1.9951664187907068</v>
      </c>
      <c r="BN13" s="24">
        <f>((AV13/BE13)*1000)/$AW$3</f>
        <v>2.8680128767925068</v>
      </c>
      <c r="BO13" s="30">
        <v>345</v>
      </c>
      <c r="BP13" s="24">
        <v>58.158999999999999</v>
      </c>
    </row>
    <row r="14" spans="1:68" x14ac:dyDescent="0.35">
      <c r="A14" s="50" t="s">
        <v>28</v>
      </c>
      <c r="B14" s="2" t="s">
        <v>15</v>
      </c>
      <c r="C14" s="20">
        <v>27</v>
      </c>
      <c r="D14" s="3">
        <v>170</v>
      </c>
      <c r="E14" s="48">
        <v>1.788275503367764</v>
      </c>
      <c r="F14" s="88">
        <v>288.04000000000002</v>
      </c>
      <c r="G14" s="94">
        <v>44973</v>
      </c>
      <c r="H14">
        <v>5</v>
      </c>
      <c r="I14" s="20">
        <v>1.0089999999999999</v>
      </c>
      <c r="J14" s="84">
        <v>68.064999999999998</v>
      </c>
      <c r="K14" s="84">
        <v>67.38</v>
      </c>
      <c r="L14" s="84">
        <v>-0.68500000000000227</v>
      </c>
      <c r="M14" s="2">
        <v>6</v>
      </c>
      <c r="N14">
        <v>10</v>
      </c>
      <c r="O14">
        <v>10</v>
      </c>
      <c r="P14">
        <v>11</v>
      </c>
      <c r="Q14">
        <v>11</v>
      </c>
      <c r="R14">
        <v>12</v>
      </c>
      <c r="S14">
        <v>14</v>
      </c>
      <c r="T14">
        <v>15</v>
      </c>
      <c r="U14">
        <v>15</v>
      </c>
      <c r="V14">
        <v>17</v>
      </c>
      <c r="W14" s="92">
        <v>12.777777777777779</v>
      </c>
      <c r="X14">
        <v>80</v>
      </c>
      <c r="Y14">
        <v>164</v>
      </c>
      <c r="Z14">
        <v>173</v>
      </c>
      <c r="AA14">
        <v>178</v>
      </c>
      <c r="AB14">
        <v>181</v>
      </c>
      <c r="AC14">
        <v>187</v>
      </c>
      <c r="AD14">
        <v>195</v>
      </c>
      <c r="AE14">
        <v>198</v>
      </c>
      <c r="AF14">
        <v>200</v>
      </c>
      <c r="AG14">
        <v>202</v>
      </c>
      <c r="AH14" s="84">
        <v>175.8</v>
      </c>
      <c r="AI14" s="90">
        <v>33.397852226983495</v>
      </c>
      <c r="AJ14" s="85">
        <v>52.664378652123091</v>
      </c>
      <c r="AK14" s="44">
        <v>0.80200000000000005</v>
      </c>
      <c r="AL14" s="40">
        <v>0.79300000000000004</v>
      </c>
      <c r="AM14" s="40">
        <f>AVERAGE(AK14:AL14)</f>
        <v>0.7975000000000001</v>
      </c>
      <c r="AN14" s="45">
        <v>0.78700000000000003</v>
      </c>
      <c r="AO14" s="44">
        <v>0.91</v>
      </c>
      <c r="AP14" s="40">
        <v>0.84699999999999998</v>
      </c>
      <c r="AQ14" s="40">
        <f>AVERAGE(AO14:AP14)</f>
        <v>0.87850000000000006</v>
      </c>
      <c r="AR14" s="45">
        <v>1.5069999999999999</v>
      </c>
      <c r="AS14" s="44">
        <f t="shared" si="4"/>
        <v>0.10799999999999998</v>
      </c>
      <c r="AT14" s="40">
        <f t="shared" si="0"/>
        <v>5.3999999999999937E-2</v>
      </c>
      <c r="AU14" s="40">
        <f t="shared" si="0"/>
        <v>8.0999999999999961E-2</v>
      </c>
      <c r="AV14" s="45">
        <f t="shared" si="0"/>
        <v>0.71999999999999986</v>
      </c>
      <c r="AW14" s="3">
        <v>0.17</v>
      </c>
      <c r="AX14" s="30">
        <f>(AS14/($BF$3/10000))*$AW$3</f>
        <v>20.399999999999999</v>
      </c>
      <c r="AY14" s="7">
        <f>(AT14/($BF$3/10000))*$AW$3</f>
        <v>10.199999999999989</v>
      </c>
      <c r="AZ14" s="7">
        <f t="shared" si="5"/>
        <v>15.299999999999994</v>
      </c>
      <c r="BA14" s="24">
        <f>(AV14/($BF$3/10000))*$AW$3</f>
        <v>136</v>
      </c>
      <c r="BB14" s="35">
        <v>402</v>
      </c>
      <c r="BC14" s="36">
        <v>249</v>
      </c>
      <c r="BD14" s="36">
        <f t="shared" si="6"/>
        <v>325.5</v>
      </c>
      <c r="BE14" s="36">
        <v>1232</v>
      </c>
      <c r="BF14" s="20">
        <v>9</v>
      </c>
      <c r="BG14" s="30">
        <f t="shared" si="7"/>
        <v>44.666666666666664</v>
      </c>
      <c r="BH14" s="7">
        <f t="shared" si="8"/>
        <v>27.666666666666668</v>
      </c>
      <c r="BI14" s="7">
        <f t="shared" si="9"/>
        <v>36.166666666666664</v>
      </c>
      <c r="BJ14" s="24">
        <f t="shared" si="10"/>
        <v>136.88888888888889</v>
      </c>
      <c r="BK14" s="30">
        <f t="shared" si="1"/>
        <v>1.5803336259877081</v>
      </c>
      <c r="BL14" s="7">
        <f>((AT14/BC14)*1000)/$AW$3</f>
        <v>1.2756909992912813</v>
      </c>
      <c r="BM14" s="7">
        <f t="shared" si="11"/>
        <v>1.4280123126394946</v>
      </c>
      <c r="BN14" s="24">
        <f>((AV14/BE14)*1000)/$AW$3</f>
        <v>3.4377387318563777</v>
      </c>
      <c r="BO14" s="30">
        <v>383</v>
      </c>
      <c r="BP14" s="24">
        <v>43.712463609226276</v>
      </c>
    </row>
    <row r="15" spans="1:68" x14ac:dyDescent="0.35">
      <c r="A15" s="50" t="s">
        <v>29</v>
      </c>
      <c r="B15" s="2" t="s">
        <v>15</v>
      </c>
      <c r="C15" s="20">
        <v>20</v>
      </c>
      <c r="D15" s="3">
        <v>169.5</v>
      </c>
      <c r="E15" s="48">
        <v>1.871</v>
      </c>
      <c r="F15" s="88">
        <v>259.08999999999997</v>
      </c>
      <c r="G15" s="94">
        <v>44981</v>
      </c>
      <c r="H15">
        <v>4.3</v>
      </c>
      <c r="I15" s="20">
        <v>1.0069999999999999</v>
      </c>
      <c r="J15" s="84">
        <v>76.125</v>
      </c>
      <c r="K15" s="84">
        <v>75.284999999999997</v>
      </c>
      <c r="L15" s="84">
        <v>-0.84000000000000341</v>
      </c>
      <c r="M15" s="2">
        <v>6</v>
      </c>
      <c r="N15">
        <v>9</v>
      </c>
      <c r="O15">
        <v>11</v>
      </c>
      <c r="P15">
        <v>12</v>
      </c>
      <c r="Q15">
        <v>14</v>
      </c>
      <c r="R15">
        <v>15</v>
      </c>
      <c r="S15">
        <v>16</v>
      </c>
      <c r="T15">
        <v>15</v>
      </c>
      <c r="U15">
        <v>15</v>
      </c>
      <c r="V15">
        <v>15</v>
      </c>
      <c r="W15" s="92">
        <v>13.555555555555555</v>
      </c>
      <c r="X15">
        <v>67</v>
      </c>
      <c r="Y15">
        <v>137</v>
      </c>
      <c r="Z15">
        <v>149</v>
      </c>
      <c r="AA15">
        <v>153</v>
      </c>
      <c r="AB15">
        <v>163</v>
      </c>
      <c r="AC15">
        <v>164</v>
      </c>
      <c r="AD15">
        <v>170</v>
      </c>
      <c r="AE15">
        <v>177</v>
      </c>
      <c r="AF15">
        <v>178</v>
      </c>
      <c r="AG15">
        <v>185</v>
      </c>
      <c r="AH15" s="84">
        <v>154.30000000000001</v>
      </c>
      <c r="AI15" s="90">
        <v>32.406393442622957</v>
      </c>
      <c r="AJ15" s="85">
        <v>56.482622950819668</v>
      </c>
      <c r="AK15" s="44">
        <v>0.79200000000000004</v>
      </c>
      <c r="AL15" s="40">
        <v>0.79800000000000004</v>
      </c>
      <c r="AM15" s="40">
        <f t="shared" si="2"/>
        <v>0.79500000000000004</v>
      </c>
      <c r="AN15" s="45">
        <v>0.78</v>
      </c>
      <c r="AO15" s="44">
        <v>0.88</v>
      </c>
      <c r="AP15" s="40">
        <v>0.84899999999999998</v>
      </c>
      <c r="AQ15" s="40">
        <f t="shared" si="3"/>
        <v>0.86450000000000005</v>
      </c>
      <c r="AR15" s="45">
        <v>1.5920000000000001</v>
      </c>
      <c r="AS15" s="44">
        <f t="shared" si="4"/>
        <v>8.7999999999999967E-2</v>
      </c>
      <c r="AT15" s="40">
        <f t="shared" si="0"/>
        <v>5.0999999999999934E-2</v>
      </c>
      <c r="AU15" s="40">
        <f t="shared" si="0"/>
        <v>6.9500000000000006E-2</v>
      </c>
      <c r="AV15" s="45">
        <f t="shared" si="0"/>
        <v>0.81200000000000006</v>
      </c>
      <c r="AW15" s="3">
        <v>0.17</v>
      </c>
      <c r="AX15" s="30">
        <f>(AS15/($BF$3/10000))*$AW$3</f>
        <v>16.622222222222216</v>
      </c>
      <c r="AY15" s="7">
        <f>(AT15/($BF$3/10000))*$AW$3</f>
        <v>9.6333333333333222</v>
      </c>
      <c r="AZ15" s="7">
        <f t="shared" si="5"/>
        <v>13.127777777777769</v>
      </c>
      <c r="BA15" s="24">
        <f>(AV15/($BF$3/10000))*$AW$3</f>
        <v>153.37777777777779</v>
      </c>
      <c r="BB15" s="35">
        <v>176</v>
      </c>
      <c r="BC15" s="36">
        <v>129</v>
      </c>
      <c r="BD15" s="36">
        <f t="shared" si="6"/>
        <v>152.5</v>
      </c>
      <c r="BE15" s="36">
        <v>1063</v>
      </c>
      <c r="BF15" s="20">
        <v>9</v>
      </c>
      <c r="BG15" s="30">
        <f t="shared" si="7"/>
        <v>19.555555555555557</v>
      </c>
      <c r="BH15" s="7">
        <f t="shared" si="8"/>
        <v>14.333333333333334</v>
      </c>
      <c r="BI15" s="7">
        <f t="shared" si="9"/>
        <v>16.944444444444443</v>
      </c>
      <c r="BJ15" s="24">
        <f t="shared" si="10"/>
        <v>118.11111111111111</v>
      </c>
      <c r="BK15" s="30">
        <f t="shared" si="1"/>
        <v>2.9411764705882337</v>
      </c>
      <c r="BL15" s="7">
        <f>((AT15/BC15)*1000)/$AW$3</f>
        <v>2.3255813953488342</v>
      </c>
      <c r="BM15" s="7">
        <f t="shared" si="11"/>
        <v>2.633378932968534</v>
      </c>
      <c r="BN15" s="24">
        <f>((AV15/BE15)*1000)/$AW$3</f>
        <v>4.4933871949532396</v>
      </c>
      <c r="BO15" s="30">
        <v>346</v>
      </c>
      <c r="BP15" s="24">
        <v>42.483884930846429</v>
      </c>
    </row>
    <row r="16" spans="1:68" x14ac:dyDescent="0.35">
      <c r="A16" s="51" t="s">
        <v>30</v>
      </c>
      <c r="B16" s="2" t="s">
        <v>17</v>
      </c>
      <c r="C16" s="20">
        <v>42</v>
      </c>
      <c r="D16" s="3">
        <v>173</v>
      </c>
      <c r="E16" s="48">
        <v>1.7679424143058566</v>
      </c>
      <c r="F16" s="88">
        <v>402.21</v>
      </c>
      <c r="G16" s="94">
        <v>44988</v>
      </c>
      <c r="H16">
        <v>5</v>
      </c>
      <c r="I16" s="20">
        <v>1.0169999999999999</v>
      </c>
      <c r="J16" s="84">
        <v>64.31</v>
      </c>
      <c r="K16" s="84">
        <v>63.6</v>
      </c>
      <c r="L16" s="84">
        <v>-0.71000000000000085</v>
      </c>
      <c r="M16" s="2">
        <v>6</v>
      </c>
      <c r="N16">
        <v>11</v>
      </c>
      <c r="O16">
        <v>11</v>
      </c>
      <c r="P16">
        <v>12</v>
      </c>
      <c r="Q16">
        <v>12</v>
      </c>
      <c r="R16">
        <v>13</v>
      </c>
      <c r="S16">
        <v>13</v>
      </c>
      <c r="T16">
        <v>14</v>
      </c>
      <c r="U16">
        <v>15</v>
      </c>
      <c r="V16">
        <v>16</v>
      </c>
      <c r="W16" s="92">
        <v>13</v>
      </c>
      <c r="X16">
        <v>93</v>
      </c>
      <c r="Y16">
        <v>157</v>
      </c>
      <c r="Z16">
        <v>166</v>
      </c>
      <c r="AA16">
        <v>170</v>
      </c>
      <c r="AB16">
        <v>172</v>
      </c>
      <c r="AC16">
        <v>178</v>
      </c>
      <c r="AD16">
        <v>180</v>
      </c>
      <c r="AE16">
        <v>184</v>
      </c>
      <c r="AF16">
        <v>186</v>
      </c>
      <c r="AG16">
        <v>187</v>
      </c>
      <c r="AH16" s="84">
        <v>167.3</v>
      </c>
      <c r="AI16" s="90">
        <v>32.492295081967214</v>
      </c>
      <c r="AJ16" s="85">
        <v>56.026557377049187</v>
      </c>
      <c r="AK16" s="44">
        <v>0.78600000000000003</v>
      </c>
      <c r="AL16" s="40">
        <v>0.79200000000000004</v>
      </c>
      <c r="AM16" s="40">
        <f t="shared" si="2"/>
        <v>0.78900000000000003</v>
      </c>
      <c r="AN16" s="45">
        <v>0.81599999999999995</v>
      </c>
      <c r="AO16" s="44">
        <v>0.873</v>
      </c>
      <c r="AP16" s="40">
        <v>0.82599999999999996</v>
      </c>
      <c r="AQ16" s="40">
        <f t="shared" si="3"/>
        <v>0.84949999999999992</v>
      </c>
      <c r="AR16" s="45">
        <v>1.345</v>
      </c>
      <c r="AS16" s="44">
        <f t="shared" si="4"/>
        <v>8.6999999999999966E-2</v>
      </c>
      <c r="AT16" s="40">
        <f t="shared" si="0"/>
        <v>3.3999999999999919E-2</v>
      </c>
      <c r="AU16" s="40">
        <f t="shared" si="0"/>
        <v>6.0499999999999887E-2</v>
      </c>
      <c r="AV16" s="45">
        <f t="shared" si="0"/>
        <v>0.52900000000000003</v>
      </c>
      <c r="AW16" s="3">
        <v>0.17</v>
      </c>
      <c r="AX16" s="30">
        <f>(AS16/($BF$3/10000))*$AW$3</f>
        <v>16.433333333333326</v>
      </c>
      <c r="AY16" s="7">
        <f>(AT16/($BF$3/10000))*$AW$3</f>
        <v>6.4222222222222074</v>
      </c>
      <c r="AZ16" s="7">
        <f t="shared" si="5"/>
        <v>11.427777777777766</v>
      </c>
      <c r="BA16" s="24">
        <f>(AV16/($BF$3/10000))*$AW$3</f>
        <v>99.922222222222231</v>
      </c>
      <c r="BB16" s="35">
        <v>214</v>
      </c>
      <c r="BC16" s="36">
        <v>93</v>
      </c>
      <c r="BD16" s="36">
        <f t="shared" si="6"/>
        <v>153.5</v>
      </c>
      <c r="BE16" s="36">
        <v>594</v>
      </c>
      <c r="BF16" s="20">
        <v>9</v>
      </c>
      <c r="BG16" s="30">
        <f t="shared" si="7"/>
        <v>23.777777777777779</v>
      </c>
      <c r="BH16" s="7">
        <f t="shared" si="8"/>
        <v>10.333333333333334</v>
      </c>
      <c r="BI16" s="7">
        <f t="shared" si="9"/>
        <v>17.055555555555557</v>
      </c>
      <c r="BJ16" s="24">
        <f t="shared" si="10"/>
        <v>66</v>
      </c>
      <c r="BK16" s="30">
        <f t="shared" si="1"/>
        <v>2.3914238592633308</v>
      </c>
      <c r="BL16" s="7">
        <f>((AT16/BC16)*1000)/$AW$3</f>
        <v>2.1505376344085967</v>
      </c>
      <c r="BM16" s="7">
        <f t="shared" si="11"/>
        <v>2.2709807468359635</v>
      </c>
      <c r="BN16" s="24">
        <f>((AV16/BE16)*1000)/$AW$3</f>
        <v>5.2386611210140615</v>
      </c>
      <c r="BO16" s="30">
        <v>424.41991525129407</v>
      </c>
      <c r="BP16" s="24">
        <v>15.719766157294957</v>
      </c>
    </row>
    <row r="17" spans="1:68" x14ac:dyDescent="0.35">
      <c r="A17" s="51" t="s">
        <v>31</v>
      </c>
      <c r="B17" s="2" t="s">
        <v>17</v>
      </c>
      <c r="C17" s="20">
        <v>38</v>
      </c>
      <c r="D17" s="3">
        <v>168</v>
      </c>
      <c r="E17" s="48">
        <v>1.8521314174968475</v>
      </c>
      <c r="F17" s="88">
        <v>371.04</v>
      </c>
      <c r="G17" s="94">
        <v>45001</v>
      </c>
      <c r="H17">
        <v>4.5</v>
      </c>
      <c r="I17" s="20">
        <v>1.0249999999999999</v>
      </c>
      <c r="J17" s="84">
        <v>75.430000000000007</v>
      </c>
      <c r="K17" s="84">
        <v>74.965000000000003</v>
      </c>
      <c r="L17" s="84">
        <v>-0.46500000000000341</v>
      </c>
      <c r="M17" s="2">
        <v>6</v>
      </c>
      <c r="N17">
        <v>8</v>
      </c>
      <c r="O17">
        <v>10</v>
      </c>
      <c r="P17">
        <v>12</v>
      </c>
      <c r="Q17">
        <v>13</v>
      </c>
      <c r="R17">
        <v>16</v>
      </c>
      <c r="S17">
        <v>19</v>
      </c>
      <c r="W17" s="92">
        <v>13</v>
      </c>
      <c r="X17">
        <v>105</v>
      </c>
      <c r="Y17">
        <v>150</v>
      </c>
      <c r="Z17">
        <v>148</v>
      </c>
      <c r="AA17">
        <v>152</v>
      </c>
      <c r="AB17">
        <v>183</v>
      </c>
      <c r="AC17">
        <v>185</v>
      </c>
      <c r="AD17">
        <v>194</v>
      </c>
      <c r="AH17" s="84">
        <v>159.57142857142858</v>
      </c>
      <c r="AI17" s="90">
        <v>32.500936768149884</v>
      </c>
      <c r="AJ17" s="85">
        <v>52.747072599531613</v>
      </c>
      <c r="AK17" s="44">
        <v>0.80700000000000005</v>
      </c>
      <c r="AL17" s="40">
        <v>0.82099999999999995</v>
      </c>
      <c r="AM17" s="40">
        <f t="shared" si="2"/>
        <v>0.81400000000000006</v>
      </c>
      <c r="AN17" s="45">
        <v>0.80200000000000005</v>
      </c>
      <c r="AO17" s="44">
        <v>0.89200000000000002</v>
      </c>
      <c r="AP17" s="40">
        <v>0.93400000000000005</v>
      </c>
      <c r="AQ17" s="40">
        <f t="shared" si="3"/>
        <v>0.91300000000000003</v>
      </c>
      <c r="AR17" s="45">
        <v>1.421</v>
      </c>
      <c r="AS17" s="44">
        <f t="shared" si="4"/>
        <v>8.4999999999999964E-2</v>
      </c>
      <c r="AT17" s="40">
        <f t="shared" si="0"/>
        <v>0.1130000000000001</v>
      </c>
      <c r="AU17" s="40">
        <f t="shared" si="0"/>
        <v>9.8999999999999977E-2</v>
      </c>
      <c r="AV17" s="45">
        <f t="shared" si="0"/>
        <v>0.61899999999999999</v>
      </c>
      <c r="AW17" s="3">
        <v>0.17</v>
      </c>
      <c r="AX17" s="30">
        <f>(AS17/($BF$3/10000))*$AW$3</f>
        <v>16.05555555555555</v>
      </c>
      <c r="AY17" s="7">
        <f>(AT17/($BF$3/10000))*$AW$3</f>
        <v>21.344444444444466</v>
      </c>
      <c r="AZ17" s="7">
        <f t="shared" si="5"/>
        <v>18.70000000000001</v>
      </c>
      <c r="BA17" s="24">
        <f>(AV17/($BF$3/10000))*$AW$3</f>
        <v>116.92222222222225</v>
      </c>
      <c r="BB17" s="35">
        <v>109</v>
      </c>
      <c r="BC17" s="36">
        <v>207</v>
      </c>
      <c r="BD17" s="36">
        <f t="shared" si="6"/>
        <v>158</v>
      </c>
      <c r="BE17" s="36">
        <v>676</v>
      </c>
      <c r="BF17" s="20">
        <v>9</v>
      </c>
      <c r="BG17" s="30">
        <f t="shared" si="7"/>
        <v>12.111111111111111</v>
      </c>
      <c r="BH17" s="7">
        <f t="shared" si="8"/>
        <v>23</v>
      </c>
      <c r="BI17" s="7">
        <f t="shared" si="9"/>
        <v>17.555555555555557</v>
      </c>
      <c r="BJ17" s="24">
        <f t="shared" si="10"/>
        <v>75.111111111111114</v>
      </c>
      <c r="BK17" s="30">
        <f t="shared" si="1"/>
        <v>4.5871559633027497</v>
      </c>
      <c r="BL17" s="7">
        <f>((AT17/BC17)*1000)/$AW$3</f>
        <v>3.2111395282750812</v>
      </c>
      <c r="BM17" s="7">
        <f t="shared" si="11"/>
        <v>3.8991477457889152</v>
      </c>
      <c r="BN17" s="24">
        <f>((AV17/BE17)*1000)/$AW$3</f>
        <v>5.3863557257222405</v>
      </c>
      <c r="BO17" s="30">
        <v>335.86324389709188</v>
      </c>
      <c r="BP17" s="24">
        <v>48.99028101412825</v>
      </c>
    </row>
    <row r="18" spans="1:68" x14ac:dyDescent="0.35">
      <c r="A18" s="52" t="s">
        <v>32</v>
      </c>
      <c r="B18" s="2" t="s">
        <v>21</v>
      </c>
      <c r="C18" s="20">
        <v>27</v>
      </c>
      <c r="D18" s="3">
        <v>172.1</v>
      </c>
      <c r="E18" s="48">
        <v>1.6830000000000001</v>
      </c>
      <c r="F18" s="88">
        <v>230.12</v>
      </c>
      <c r="G18" s="94">
        <v>45037</v>
      </c>
      <c r="H18">
        <v>6</v>
      </c>
      <c r="I18" s="20">
        <v>1.0069999999999999</v>
      </c>
      <c r="J18" s="84">
        <v>57.78</v>
      </c>
      <c r="K18" s="84">
        <v>57.042000000000002</v>
      </c>
      <c r="L18" s="84">
        <v>-0.73799999999999955</v>
      </c>
      <c r="M18" s="2">
        <v>6</v>
      </c>
      <c r="N18">
        <v>9</v>
      </c>
      <c r="O18">
        <v>11</v>
      </c>
      <c r="P18">
        <v>13</v>
      </c>
      <c r="Q18">
        <v>13</v>
      </c>
      <c r="R18">
        <v>14</v>
      </c>
      <c r="S18">
        <v>14</v>
      </c>
      <c r="T18">
        <v>15</v>
      </c>
      <c r="U18">
        <v>15</v>
      </c>
      <c r="V18">
        <v>15</v>
      </c>
      <c r="W18" s="92">
        <v>13.222222222222221</v>
      </c>
      <c r="X18">
        <v>98</v>
      </c>
      <c r="Y18">
        <v>133</v>
      </c>
      <c r="Z18">
        <v>152</v>
      </c>
      <c r="AA18">
        <v>158</v>
      </c>
      <c r="AB18">
        <v>165</v>
      </c>
      <c r="AC18">
        <v>163</v>
      </c>
      <c r="AD18">
        <v>165</v>
      </c>
      <c r="AE18">
        <v>171</v>
      </c>
      <c r="AF18">
        <v>170</v>
      </c>
      <c r="AG18">
        <v>176</v>
      </c>
      <c r="AH18" s="84">
        <v>155.1</v>
      </c>
      <c r="AI18" s="90">
        <v>31.83409836065573</v>
      </c>
      <c r="AJ18" s="85">
        <v>50.124918032786887</v>
      </c>
      <c r="AK18" s="44">
        <v>0.80200000000000005</v>
      </c>
      <c r="AL18" s="40">
        <v>0.79700000000000004</v>
      </c>
      <c r="AM18" s="40">
        <f t="shared" si="2"/>
        <v>0.7995000000000001</v>
      </c>
      <c r="AN18" s="45">
        <v>0.79500000000000004</v>
      </c>
      <c r="AO18" s="44">
        <v>0.93500000000000005</v>
      </c>
      <c r="AP18" s="40">
        <v>0.92600000000000005</v>
      </c>
      <c r="AQ18" s="40">
        <f t="shared" si="3"/>
        <v>0.9305000000000001</v>
      </c>
      <c r="AR18" s="45">
        <v>1.2869999999999999</v>
      </c>
      <c r="AS18" s="44">
        <f t="shared" si="4"/>
        <v>0.13300000000000001</v>
      </c>
      <c r="AT18" s="40">
        <f t="shared" si="0"/>
        <v>0.129</v>
      </c>
      <c r="AU18" s="40">
        <f t="shared" si="0"/>
        <v>0.13100000000000001</v>
      </c>
      <c r="AV18" s="45">
        <f t="shared" si="0"/>
        <v>0.49199999999999988</v>
      </c>
      <c r="AW18" s="3">
        <v>0.17</v>
      </c>
      <c r="AX18" s="30">
        <f>(AS18/($BF$3/10000))*$AW$3</f>
        <v>25.122222222222227</v>
      </c>
      <c r="AY18" s="7">
        <f>(AT18/($BF$3/10000))*$AW$3</f>
        <v>24.366666666666671</v>
      </c>
      <c r="AZ18" s="7">
        <f t="shared" si="5"/>
        <v>24.744444444444447</v>
      </c>
      <c r="BA18" s="24">
        <f>(AV18/($BF$3/10000))*$AW$3</f>
        <v>92.933333333333309</v>
      </c>
      <c r="BB18" s="35">
        <v>471</v>
      </c>
      <c r="BC18" s="36">
        <v>390</v>
      </c>
      <c r="BD18" s="36">
        <f t="shared" si="6"/>
        <v>430.5</v>
      </c>
      <c r="BE18" s="36">
        <v>878</v>
      </c>
      <c r="BF18" s="20">
        <v>9</v>
      </c>
      <c r="BG18" s="30">
        <f t="shared" si="7"/>
        <v>52.333333333333336</v>
      </c>
      <c r="BH18" s="7">
        <f t="shared" si="8"/>
        <v>43.333333333333336</v>
      </c>
      <c r="BI18" s="7">
        <f t="shared" si="9"/>
        <v>47.833333333333336</v>
      </c>
      <c r="BJ18" s="24">
        <f t="shared" si="10"/>
        <v>97.555555555555557</v>
      </c>
      <c r="BK18" s="30">
        <f t="shared" si="1"/>
        <v>1.6610465842387909</v>
      </c>
      <c r="BL18" s="7">
        <f>((AT18/BC18)*1000)/$AW$3</f>
        <v>1.9457013574660631</v>
      </c>
      <c r="BM18" s="7">
        <f t="shared" si="11"/>
        <v>1.803373970852427</v>
      </c>
      <c r="BN18" s="24">
        <f>((AV18/BE18)*1000)/$AW$3</f>
        <v>3.2962615570146045</v>
      </c>
      <c r="BO18" s="30">
        <v>420.99359202666216</v>
      </c>
      <c r="BP18" s="24">
        <v>38.069057089281991</v>
      </c>
    </row>
    <row r="19" spans="1:68" x14ac:dyDescent="0.35">
      <c r="A19" s="51" t="s">
        <v>33</v>
      </c>
      <c r="B19" s="2" t="s">
        <v>17</v>
      </c>
      <c r="C19" s="20">
        <v>34</v>
      </c>
      <c r="D19" s="3">
        <v>169.2</v>
      </c>
      <c r="E19" s="48">
        <v>1.9339999999999999</v>
      </c>
      <c r="F19" s="88">
        <v>340.9</v>
      </c>
      <c r="G19" s="94">
        <v>45041</v>
      </c>
      <c r="H19">
        <v>4</v>
      </c>
      <c r="I19" s="20">
        <v>1</v>
      </c>
      <c r="J19" s="84">
        <v>83.37</v>
      </c>
      <c r="K19" s="84">
        <v>82.215000000000003</v>
      </c>
      <c r="L19" s="84">
        <v>-1.1550000000000011</v>
      </c>
      <c r="M19" s="2">
        <v>6</v>
      </c>
      <c r="N19">
        <v>8</v>
      </c>
      <c r="O19">
        <v>9</v>
      </c>
      <c r="P19">
        <v>9</v>
      </c>
      <c r="Q19">
        <v>10</v>
      </c>
      <c r="R19">
        <v>11</v>
      </c>
      <c r="S19">
        <v>11</v>
      </c>
      <c r="T19">
        <v>12</v>
      </c>
      <c r="U19">
        <v>12</v>
      </c>
      <c r="V19">
        <v>13</v>
      </c>
      <c r="W19" s="92">
        <v>10.555555555555555</v>
      </c>
      <c r="X19">
        <v>84</v>
      </c>
      <c r="Y19">
        <v>147</v>
      </c>
      <c r="Z19">
        <v>151</v>
      </c>
      <c r="AA19">
        <v>153</v>
      </c>
      <c r="AB19">
        <v>157</v>
      </c>
      <c r="AC19">
        <v>163</v>
      </c>
      <c r="AD19">
        <v>168</v>
      </c>
      <c r="AE19">
        <v>171</v>
      </c>
      <c r="AF19">
        <v>174</v>
      </c>
      <c r="AG19">
        <v>176</v>
      </c>
      <c r="AH19" s="84">
        <v>154.4</v>
      </c>
      <c r="AI19" s="90">
        <v>32.183606557377047</v>
      </c>
      <c r="AJ19" s="85">
        <v>52.254754098360635</v>
      </c>
      <c r="AK19" s="44">
        <v>0.80300000000000005</v>
      </c>
      <c r="AL19" s="40">
        <v>0.79800000000000004</v>
      </c>
      <c r="AM19" s="40">
        <f t="shared" si="2"/>
        <v>0.80049999999999999</v>
      </c>
      <c r="AN19" s="45">
        <v>0.81100000000000005</v>
      </c>
      <c r="AO19" s="44">
        <v>0.89400000000000002</v>
      </c>
      <c r="AP19" s="40">
        <v>0.83499999999999996</v>
      </c>
      <c r="AQ19" s="40">
        <f t="shared" si="3"/>
        <v>0.86450000000000005</v>
      </c>
      <c r="AR19" s="45">
        <v>1.395</v>
      </c>
      <c r="AS19" s="44">
        <f t="shared" si="4"/>
        <v>9.099999999999997E-2</v>
      </c>
      <c r="AT19" s="40">
        <f t="shared" ref="AS19:AT24" si="12">AP19-AL19</f>
        <v>3.6999999999999922E-2</v>
      </c>
      <c r="AU19" s="40">
        <f t="shared" ref="AT19:AU24" si="13">AQ19-AM19</f>
        <v>6.4000000000000057E-2</v>
      </c>
      <c r="AV19" s="45">
        <f t="shared" ref="AU19:AV24" si="14">AR19-AN19</f>
        <v>0.58399999999999996</v>
      </c>
      <c r="AW19" s="3">
        <v>0.17</v>
      </c>
      <c r="AX19" s="30">
        <f>(AS19/($BF$3/10000))*$AW$3</f>
        <v>17.188888888888886</v>
      </c>
      <c r="AY19" s="7">
        <f>(AT19/($BF$3/10000))*$AW$3</f>
        <v>6.9888888888888738</v>
      </c>
      <c r="AZ19" s="7">
        <f t="shared" si="5"/>
        <v>12.08888888888888</v>
      </c>
      <c r="BA19" s="24">
        <f>(AV19/($BF$3/10000))*$AW$3</f>
        <v>110.31111111111112</v>
      </c>
      <c r="BB19" s="35">
        <v>254</v>
      </c>
      <c r="BC19" s="36">
        <v>226</v>
      </c>
      <c r="BD19" s="36">
        <f t="shared" si="6"/>
        <v>240</v>
      </c>
      <c r="BE19" s="36">
        <v>862</v>
      </c>
      <c r="BF19" s="20">
        <v>9</v>
      </c>
      <c r="BG19" s="30">
        <f t="shared" si="7"/>
        <v>28.222222222222221</v>
      </c>
      <c r="BH19" s="7">
        <f t="shared" si="8"/>
        <v>25.111111111111111</v>
      </c>
      <c r="BI19" s="7">
        <f t="shared" si="9"/>
        <v>26.666666666666668</v>
      </c>
      <c r="BJ19" s="24">
        <f t="shared" si="10"/>
        <v>95.777777777777771</v>
      </c>
      <c r="BK19" s="30">
        <f t="shared" si="1"/>
        <v>2.1074571560907818</v>
      </c>
      <c r="BL19" s="7">
        <f>((AT19/BC19)*1000)/$AW$3</f>
        <v>0.96304008328995094</v>
      </c>
      <c r="BM19" s="7">
        <f t="shared" si="11"/>
        <v>1.5352486196903663</v>
      </c>
      <c r="BN19" s="24">
        <f>((AV19/BE19)*1000)/$AW$3</f>
        <v>3.9852599972703691</v>
      </c>
      <c r="BO19" s="30">
        <v>326.47312695938126</v>
      </c>
      <c r="BP19" s="24">
        <v>29.85698371729012</v>
      </c>
    </row>
    <row r="20" spans="1:68" x14ac:dyDescent="0.35">
      <c r="A20" s="55" t="s">
        <v>34</v>
      </c>
      <c r="B20" s="2" t="s">
        <v>56</v>
      </c>
      <c r="C20" s="20">
        <v>33</v>
      </c>
      <c r="D20" s="3">
        <v>176.5</v>
      </c>
      <c r="E20" s="48">
        <v>2.1128727539856698</v>
      </c>
      <c r="F20" s="88">
        <v>300</v>
      </c>
      <c r="G20" s="94">
        <v>45049</v>
      </c>
      <c r="H20">
        <v>4.5</v>
      </c>
      <c r="I20" s="20">
        <v>1.006</v>
      </c>
      <c r="J20" s="84">
        <v>94.53</v>
      </c>
      <c r="K20" s="84">
        <v>93.984999999999999</v>
      </c>
      <c r="L20" s="84">
        <v>-0.54500000000000171</v>
      </c>
      <c r="M20" s="2">
        <v>6</v>
      </c>
      <c r="N20">
        <v>9</v>
      </c>
      <c r="O20">
        <v>11</v>
      </c>
      <c r="P20">
        <v>13</v>
      </c>
      <c r="Q20">
        <v>15</v>
      </c>
      <c r="R20">
        <v>16</v>
      </c>
      <c r="S20">
        <v>17</v>
      </c>
      <c r="W20" s="92">
        <v>13.5</v>
      </c>
      <c r="X20">
        <v>90</v>
      </c>
      <c r="Y20">
        <v>151</v>
      </c>
      <c r="Z20">
        <v>157</v>
      </c>
      <c r="AA20">
        <v>165</v>
      </c>
      <c r="AB20">
        <v>169</v>
      </c>
      <c r="AC20">
        <v>174</v>
      </c>
      <c r="AD20">
        <v>178</v>
      </c>
      <c r="AH20" s="84">
        <v>154.85714285714286</v>
      </c>
      <c r="AI20" s="90">
        <v>32.137236533957854</v>
      </c>
      <c r="AJ20" s="85">
        <v>50.79555035128805</v>
      </c>
      <c r="AK20" s="44">
        <v>0.754</v>
      </c>
      <c r="AL20" s="40">
        <v>0.78200000000000003</v>
      </c>
      <c r="AM20" s="40">
        <f t="shared" si="2"/>
        <v>0.76800000000000002</v>
      </c>
      <c r="AN20" s="45">
        <v>0.79600000000000004</v>
      </c>
      <c r="AO20" s="44">
        <v>0.81200000000000006</v>
      </c>
      <c r="AP20" s="40">
        <v>0.83099999999999996</v>
      </c>
      <c r="AQ20" s="40">
        <f t="shared" si="3"/>
        <v>0.82150000000000001</v>
      </c>
      <c r="AR20" s="45">
        <v>1.151</v>
      </c>
      <c r="AS20" s="44">
        <f t="shared" si="4"/>
        <v>5.8000000000000052E-2</v>
      </c>
      <c r="AT20" s="40">
        <f t="shared" si="12"/>
        <v>4.8999999999999932E-2</v>
      </c>
      <c r="AU20" s="40">
        <f t="shared" si="13"/>
        <v>5.3499999999999992E-2</v>
      </c>
      <c r="AV20" s="45">
        <f t="shared" si="14"/>
        <v>0.35499999999999998</v>
      </c>
      <c r="AW20" s="3">
        <v>0.17</v>
      </c>
      <c r="AX20" s="30">
        <f>(AS20/($BF$3/10000))*$AW$3</f>
        <v>10.955555555555566</v>
      </c>
      <c r="AY20" s="7">
        <f>(AT20/($BF$3/10000))*$AW$3</f>
        <v>9.255555555555544</v>
      </c>
      <c r="AZ20" s="7">
        <f t="shared" si="5"/>
        <v>10.105555555555554</v>
      </c>
      <c r="BA20" s="24">
        <f>(AV20/($BF$3/10000))*$AW$3</f>
        <v>67.055555555555557</v>
      </c>
      <c r="BB20" s="35">
        <v>182</v>
      </c>
      <c r="BC20" s="36">
        <v>321</v>
      </c>
      <c r="BD20" s="36">
        <f t="shared" si="6"/>
        <v>251.5</v>
      </c>
      <c r="BE20" s="36">
        <v>897</v>
      </c>
      <c r="BF20" s="20">
        <v>9</v>
      </c>
      <c r="BG20" s="30">
        <f t="shared" si="7"/>
        <v>20.222222222222221</v>
      </c>
      <c r="BH20" s="7">
        <f t="shared" si="8"/>
        <v>35.666666666666664</v>
      </c>
      <c r="BI20" s="7">
        <f t="shared" si="9"/>
        <v>27.944444444444443</v>
      </c>
      <c r="BJ20" s="24">
        <f t="shared" si="10"/>
        <v>99.666666666666671</v>
      </c>
      <c r="BK20" s="30">
        <f t="shared" si="1"/>
        <v>1.8745959922430528</v>
      </c>
      <c r="BL20" s="7">
        <f>((AT20/BC20)*1000)/$AW$3</f>
        <v>0.89792926516400806</v>
      </c>
      <c r="BM20" s="7">
        <f t="shared" si="11"/>
        <v>1.3862626287035305</v>
      </c>
      <c r="BN20" s="24">
        <f>((AV20/BE20)*1000)/$AW$3</f>
        <v>2.3280215096071872</v>
      </c>
      <c r="BO20" s="30">
        <v>353.17277252999247</v>
      </c>
      <c r="BP20" s="24">
        <v>24.840454058842731</v>
      </c>
    </row>
    <row r="21" spans="1:68" x14ac:dyDescent="0.35">
      <c r="A21" s="55" t="s">
        <v>35</v>
      </c>
      <c r="B21" s="2" t="s">
        <v>56</v>
      </c>
      <c r="C21" s="20">
        <v>21</v>
      </c>
      <c r="D21" s="3">
        <v>166</v>
      </c>
      <c r="E21" s="7">
        <v>2.0379643033428172</v>
      </c>
      <c r="F21" s="88">
        <v>480.45</v>
      </c>
      <c r="G21" s="94">
        <v>45000</v>
      </c>
      <c r="H21">
        <v>3.8</v>
      </c>
      <c r="I21" s="20">
        <v>1.004</v>
      </c>
      <c r="J21" s="84">
        <v>96.745000000000005</v>
      </c>
      <c r="K21" s="84">
        <v>96.423000000000002</v>
      </c>
      <c r="L21" s="84">
        <v>-0.32200000000000273</v>
      </c>
      <c r="M21" s="2">
        <v>6</v>
      </c>
      <c r="N21">
        <v>9</v>
      </c>
      <c r="O21">
        <v>11</v>
      </c>
      <c r="P21">
        <v>13</v>
      </c>
      <c r="Q21">
        <v>15</v>
      </c>
      <c r="R21">
        <v>16</v>
      </c>
      <c r="W21" s="92">
        <v>12.8</v>
      </c>
      <c r="X21">
        <v>135</v>
      </c>
      <c r="Y21">
        <v>171</v>
      </c>
      <c r="Z21">
        <v>194</v>
      </c>
      <c r="AA21">
        <v>197</v>
      </c>
      <c r="AB21">
        <v>197</v>
      </c>
      <c r="AC21">
        <v>199</v>
      </c>
      <c r="AH21" s="84">
        <v>182.16666666666666</v>
      </c>
      <c r="AI21" s="90">
        <v>32.222950819672128</v>
      </c>
      <c r="AJ21" s="85">
        <v>54.617759562841535</v>
      </c>
      <c r="AK21" s="44">
        <v>0.8</v>
      </c>
      <c r="AL21" s="40">
        <v>0.79400000000000004</v>
      </c>
      <c r="AM21" s="40">
        <f t="shared" si="2"/>
        <v>0.79700000000000004</v>
      </c>
      <c r="AN21" s="45">
        <v>0.80600000000000005</v>
      </c>
      <c r="AO21" s="44">
        <v>0.85</v>
      </c>
      <c r="AP21" s="40">
        <v>0.88700000000000001</v>
      </c>
      <c r="AQ21" s="40">
        <f t="shared" si="3"/>
        <v>0.86850000000000005</v>
      </c>
      <c r="AR21" s="45">
        <v>0.96199999999999997</v>
      </c>
      <c r="AS21" s="44">
        <f t="shared" si="4"/>
        <v>4.9999999999999933E-2</v>
      </c>
      <c r="AT21" s="40">
        <f t="shared" si="12"/>
        <v>9.2999999999999972E-2</v>
      </c>
      <c r="AU21" s="40">
        <f t="shared" si="13"/>
        <v>7.1500000000000008E-2</v>
      </c>
      <c r="AV21" s="45">
        <f t="shared" si="14"/>
        <v>0.15599999999999992</v>
      </c>
      <c r="AW21" s="3">
        <v>0.17</v>
      </c>
      <c r="AX21" s="30">
        <f>(AS21/($BF$3/10000))*$AW$3</f>
        <v>9.444444444444434</v>
      </c>
      <c r="AY21" s="7">
        <f>(AT21/($BF$3/10000))*$AW$3</f>
        <v>17.566666666666663</v>
      </c>
      <c r="AZ21" s="7">
        <f t="shared" si="5"/>
        <v>13.505555555555549</v>
      </c>
      <c r="BA21" s="24">
        <f>(AV21/($BF$3/10000))*$AW$3</f>
        <v>29.466666666666654</v>
      </c>
      <c r="BB21" s="35">
        <v>140</v>
      </c>
      <c r="BC21" s="36">
        <v>124</v>
      </c>
      <c r="BD21" s="36">
        <f t="shared" si="6"/>
        <v>132</v>
      </c>
      <c r="BE21" s="36">
        <v>511</v>
      </c>
      <c r="BF21" s="20">
        <v>9</v>
      </c>
      <c r="BG21" s="30">
        <f t="shared" si="7"/>
        <v>15.555555555555555</v>
      </c>
      <c r="BH21" s="7">
        <f t="shared" si="8"/>
        <v>13.777777777777779</v>
      </c>
      <c r="BI21" s="7">
        <f t="shared" si="9"/>
        <v>14.666666666666666</v>
      </c>
      <c r="BJ21" s="24">
        <f t="shared" si="10"/>
        <v>56.777777777777779</v>
      </c>
      <c r="BK21" s="30">
        <f t="shared" si="1"/>
        <v>2.1008403361344508</v>
      </c>
      <c r="BL21" s="7">
        <f>((AT21/BC21)*1000)/$AW$3</f>
        <v>4.4117647058823515</v>
      </c>
      <c r="BM21" s="7">
        <f t="shared" si="11"/>
        <v>3.2563025210084011</v>
      </c>
      <c r="BN21" s="24">
        <f>((AV21/BE21)*1000)/$AW$3</f>
        <v>1.7957868078738333</v>
      </c>
      <c r="BO21" s="30">
        <v>409.78988997047503</v>
      </c>
      <c r="BP21" s="24">
        <v>32.597567769168592</v>
      </c>
    </row>
    <row r="22" spans="1:68" x14ac:dyDescent="0.35">
      <c r="A22" s="55" t="s">
        <v>36</v>
      </c>
      <c r="B22" s="2" t="s">
        <v>56</v>
      </c>
      <c r="C22" s="20">
        <v>21</v>
      </c>
      <c r="D22" s="3">
        <v>183.5</v>
      </c>
      <c r="E22" s="7">
        <v>2.2001886253138725</v>
      </c>
      <c r="F22" s="88">
        <v>502.18</v>
      </c>
      <c r="G22" s="94">
        <v>45068</v>
      </c>
      <c r="H22">
        <v>5.5</v>
      </c>
      <c r="I22" s="20">
        <v>1.004</v>
      </c>
      <c r="J22" s="84">
        <v>97.954999999999998</v>
      </c>
      <c r="K22" s="84">
        <v>97.46</v>
      </c>
      <c r="L22" s="84">
        <v>-0.49500000000000455</v>
      </c>
      <c r="M22" s="2">
        <v>6</v>
      </c>
      <c r="N22">
        <v>11</v>
      </c>
      <c r="O22">
        <v>12</v>
      </c>
      <c r="P22">
        <v>14</v>
      </c>
      <c r="Q22">
        <v>15</v>
      </c>
      <c r="W22" s="92">
        <v>13</v>
      </c>
      <c r="X22">
        <v>106</v>
      </c>
      <c r="Y22">
        <v>171</v>
      </c>
      <c r="Z22">
        <v>179</v>
      </c>
      <c r="AA22">
        <v>185</v>
      </c>
      <c r="AB22">
        <v>191</v>
      </c>
      <c r="AH22" s="84">
        <v>166.4</v>
      </c>
      <c r="AI22" s="90">
        <v>32.120655737704915</v>
      </c>
      <c r="AJ22" s="85">
        <v>56.488524590163934</v>
      </c>
      <c r="AK22" s="44">
        <v>0.78100000000000003</v>
      </c>
      <c r="AL22" s="40">
        <v>0.78900000000000003</v>
      </c>
      <c r="AM22" s="40">
        <f t="shared" si="2"/>
        <v>0.78500000000000003</v>
      </c>
      <c r="AN22" s="45">
        <v>0.78900000000000003</v>
      </c>
      <c r="AO22" s="44">
        <v>0.82699999999999996</v>
      </c>
      <c r="AP22" s="40">
        <v>0.84199999999999997</v>
      </c>
      <c r="AQ22" s="40">
        <f t="shared" si="3"/>
        <v>0.83450000000000002</v>
      </c>
      <c r="AR22" s="45">
        <v>0.9</v>
      </c>
      <c r="AS22" s="44">
        <f t="shared" si="4"/>
        <v>4.599999999999993E-2</v>
      </c>
      <c r="AT22" s="40">
        <f t="shared" si="12"/>
        <v>5.2999999999999936E-2</v>
      </c>
      <c r="AU22" s="40">
        <f t="shared" si="13"/>
        <v>4.9499999999999988E-2</v>
      </c>
      <c r="AV22" s="45">
        <f t="shared" si="14"/>
        <v>0.11099999999999999</v>
      </c>
      <c r="AW22" s="3">
        <v>0.17</v>
      </c>
      <c r="AX22" s="30">
        <f>(AS22/($BF$3/10000))*$AW$3</f>
        <v>8.6888888888888776</v>
      </c>
      <c r="AY22" s="7">
        <f>(AT22/($BF$3/10000))*$AW$3</f>
        <v>10.0111111111111</v>
      </c>
      <c r="AZ22" s="7">
        <f t="shared" si="5"/>
        <v>9.349999999999989</v>
      </c>
      <c r="BA22" s="24">
        <f>(AV22/($BF$3/10000))*$AW$3</f>
        <v>20.966666666666669</v>
      </c>
      <c r="BB22" s="35">
        <v>124</v>
      </c>
      <c r="BC22" s="36">
        <v>133</v>
      </c>
      <c r="BD22" s="36">
        <f t="shared" si="6"/>
        <v>128.5</v>
      </c>
      <c r="BE22" s="36">
        <v>596</v>
      </c>
      <c r="BF22" s="20">
        <v>9</v>
      </c>
      <c r="BG22" s="30">
        <f t="shared" si="7"/>
        <v>13.777777777777779</v>
      </c>
      <c r="BH22" s="7">
        <f t="shared" si="8"/>
        <v>14.777777777777779</v>
      </c>
      <c r="BI22" s="7">
        <f t="shared" si="9"/>
        <v>14.277777777777779</v>
      </c>
      <c r="BJ22" s="24">
        <f t="shared" si="10"/>
        <v>66.222222222222229</v>
      </c>
      <c r="BK22" s="30">
        <f t="shared" si="1"/>
        <v>2.1821631878557839</v>
      </c>
      <c r="BL22" s="7">
        <f>((AT22/BC22)*1000)/$AW$3</f>
        <v>2.344095532950019</v>
      </c>
      <c r="BM22" s="7">
        <f t="shared" si="11"/>
        <v>2.2631293604029015</v>
      </c>
      <c r="BN22" s="24">
        <f>((AV22/BE22)*1000)/$AW$3</f>
        <v>1.0955388866956177</v>
      </c>
      <c r="BO22" s="30">
        <v>447.8366954769217</v>
      </c>
      <c r="BP22" s="24">
        <v>46.451442533501819</v>
      </c>
    </row>
    <row r="23" spans="1:68" x14ac:dyDescent="0.35">
      <c r="A23" s="55" t="s">
        <v>57</v>
      </c>
      <c r="B23" s="2" t="s">
        <v>56</v>
      </c>
      <c r="C23" s="20">
        <v>55</v>
      </c>
      <c r="D23" s="84">
        <v>170.6</v>
      </c>
      <c r="E23" s="7">
        <v>1.8765835827402917</v>
      </c>
      <c r="F23" s="88">
        <v>561.5</v>
      </c>
      <c r="G23" s="94">
        <v>45084</v>
      </c>
      <c r="H23">
        <v>5.5</v>
      </c>
      <c r="I23" s="20">
        <v>1</v>
      </c>
      <c r="J23" s="84">
        <v>75.59</v>
      </c>
      <c r="K23" s="84">
        <v>75.344999999999999</v>
      </c>
      <c r="L23" s="84">
        <v>-0.24500000000000455</v>
      </c>
      <c r="M23" s="2">
        <v>6</v>
      </c>
      <c r="N23">
        <v>8</v>
      </c>
      <c r="O23">
        <v>9</v>
      </c>
      <c r="P23">
        <v>9</v>
      </c>
      <c r="W23" s="92">
        <v>8.6666666666666661</v>
      </c>
      <c r="X23">
        <v>71</v>
      </c>
      <c r="Y23">
        <v>147</v>
      </c>
      <c r="Z23">
        <v>149</v>
      </c>
      <c r="AA23">
        <v>152</v>
      </c>
      <c r="AH23" s="84">
        <v>129.75</v>
      </c>
      <c r="AI23" s="90">
        <v>31.99139344262295</v>
      </c>
      <c r="AJ23" s="85">
        <v>53.040163934426225</v>
      </c>
      <c r="AK23" s="44">
        <v>0.78900000000000003</v>
      </c>
      <c r="AL23" s="40">
        <v>0.79100000000000004</v>
      </c>
      <c r="AM23" s="40">
        <f t="shared" ref="AM23:AM24" si="15">AVERAGE(AK23:AL23)</f>
        <v>0.79</v>
      </c>
      <c r="AN23" s="45">
        <v>0.78300000000000003</v>
      </c>
      <c r="AO23" s="44">
        <v>0.81499999999999995</v>
      </c>
      <c r="AP23" s="40">
        <v>0.86499999999999999</v>
      </c>
      <c r="AQ23" s="40">
        <f t="shared" ref="AQ23:AQ24" si="16">AVERAGE(AO23:AP23)</f>
        <v>0.84</v>
      </c>
      <c r="AR23" s="45">
        <v>0.91500000000000004</v>
      </c>
      <c r="AS23" s="44">
        <f t="shared" ref="AS23:AS24" si="17">AO23-AK23</f>
        <v>2.5999999999999912E-2</v>
      </c>
      <c r="AT23" s="40">
        <f t="shared" ref="AT23:AT24" si="18">AP23-AL23</f>
        <v>7.3999999999999955E-2</v>
      </c>
      <c r="AU23" s="40">
        <f t="shared" ref="AU23:AU24" si="19">AQ23-AM23</f>
        <v>4.9999999999999933E-2</v>
      </c>
      <c r="AV23" s="45">
        <f t="shared" ref="AV23:AV24" si="20">AR23-AN23</f>
        <v>0.13200000000000001</v>
      </c>
      <c r="AW23" s="3">
        <v>0.17</v>
      </c>
      <c r="AX23" s="30">
        <f>(AS23/($BF$3/10000))*$AW$3</f>
        <v>4.9111111111110954</v>
      </c>
      <c r="AY23" s="7">
        <f>(AT23/($BF$3/10000))*$AW$3</f>
        <v>13.977777777777771</v>
      </c>
      <c r="AZ23" s="7">
        <f t="shared" ref="AZ23:AZ24" si="21">AVERAGE(AX23:AY23)</f>
        <v>9.4444444444444322</v>
      </c>
      <c r="BA23" s="24">
        <f>(AV23/($BF$3/10000))*$AW$3</f>
        <v>24.933333333333337</v>
      </c>
      <c r="BB23" s="35">
        <v>130</v>
      </c>
      <c r="BC23" s="36">
        <v>128</v>
      </c>
      <c r="BD23" s="36">
        <f t="shared" ref="BD23:BD24" si="22">AVERAGE(BB23:BC23)</f>
        <v>129</v>
      </c>
      <c r="BE23" s="36">
        <v>610</v>
      </c>
      <c r="BF23" s="20">
        <v>9</v>
      </c>
      <c r="BG23" s="30">
        <f t="shared" ref="BG23:BG24" si="23">BB23/BF23</f>
        <v>14.444444444444445</v>
      </c>
      <c r="BH23" s="7">
        <f t="shared" ref="BH23:BH24" si="24">BC23/BF23</f>
        <v>14.222222222222221</v>
      </c>
      <c r="BI23" s="7">
        <f t="shared" ref="BI23:BI24" si="25">BD23/BF23</f>
        <v>14.333333333333334</v>
      </c>
      <c r="BJ23" s="24">
        <f t="shared" ref="BJ23:BJ24" si="26">BE23/BF23</f>
        <v>67.777777777777771</v>
      </c>
      <c r="BK23" s="30">
        <f t="shared" ref="BK23:BK24" si="27">((AS23/BB23)*1000)/AW23</f>
        <v>1.1764705882352902</v>
      </c>
      <c r="BL23" s="7">
        <f>((AT23/BC23)*1000)/$AW$3</f>
        <v>3.400735294117645</v>
      </c>
      <c r="BM23" s="7">
        <f>AVERAGE(BK23:BL23)</f>
        <v>2.2886029411764675</v>
      </c>
      <c r="BN23" s="24">
        <f>((AV23/BE23)*1000)/$AW$3</f>
        <v>1.2729026036644164</v>
      </c>
      <c r="BO23" s="53">
        <v>428.92544517714407</v>
      </c>
      <c r="BP23" s="54">
        <v>20.145900564118961</v>
      </c>
    </row>
    <row r="24" spans="1:68" ht="15" thickBot="1" x14ac:dyDescent="0.4">
      <c r="A24" s="56" t="s">
        <v>58</v>
      </c>
      <c r="B24" s="6" t="s">
        <v>56</v>
      </c>
      <c r="C24" s="21">
        <v>44</v>
      </c>
      <c r="D24" s="87">
        <v>172</v>
      </c>
      <c r="E24" s="26">
        <v>2.0019441185306843</v>
      </c>
      <c r="F24" s="89">
        <v>448.28</v>
      </c>
      <c r="G24" s="95">
        <v>45090</v>
      </c>
      <c r="H24" s="4">
        <v>4.2</v>
      </c>
      <c r="I24" s="21">
        <v>1.006</v>
      </c>
      <c r="J24" s="86">
        <v>86.84</v>
      </c>
      <c r="K24" s="86">
        <v>86.444999999999993</v>
      </c>
      <c r="L24" s="86">
        <v>-0.39500000000001023</v>
      </c>
      <c r="M24" s="6">
        <v>6</v>
      </c>
      <c r="N24" s="4">
        <v>10</v>
      </c>
      <c r="O24" s="4">
        <v>12</v>
      </c>
      <c r="P24" s="4">
        <v>13</v>
      </c>
      <c r="Q24" s="4">
        <v>13</v>
      </c>
      <c r="R24" s="4">
        <v>14</v>
      </c>
      <c r="S24" s="4">
        <v>15</v>
      </c>
      <c r="T24" s="4"/>
      <c r="U24" s="4"/>
      <c r="V24" s="4"/>
      <c r="W24" s="93">
        <v>12.833333333333334</v>
      </c>
      <c r="X24" s="4">
        <v>65</v>
      </c>
      <c r="Y24" s="4">
        <v>116</v>
      </c>
      <c r="Z24" s="4">
        <v>124</v>
      </c>
      <c r="AA24" s="4">
        <v>125</v>
      </c>
      <c r="AB24" s="4">
        <v>129</v>
      </c>
      <c r="AC24" s="4">
        <v>135</v>
      </c>
      <c r="AD24" s="4">
        <v>134</v>
      </c>
      <c r="AE24" s="4"/>
      <c r="AF24" s="4"/>
      <c r="AG24" s="4"/>
      <c r="AH24" s="86">
        <v>118.28571428571429</v>
      </c>
      <c r="AI24" s="91">
        <v>32.67423887587821</v>
      </c>
      <c r="AJ24" s="87">
        <v>52.745667447306793</v>
      </c>
      <c r="AK24" s="46">
        <v>0.78500000000000003</v>
      </c>
      <c r="AL24" s="41">
        <v>0.80200000000000005</v>
      </c>
      <c r="AM24" s="41">
        <f t="shared" si="15"/>
        <v>0.79350000000000009</v>
      </c>
      <c r="AN24" s="47">
        <v>0.78400000000000003</v>
      </c>
      <c r="AO24" s="46">
        <v>0.84599999999999997</v>
      </c>
      <c r="AP24" s="41">
        <v>0.84699999999999998</v>
      </c>
      <c r="AQ24" s="41">
        <f t="shared" si="16"/>
        <v>0.84650000000000003</v>
      </c>
      <c r="AR24" s="47">
        <v>1.1020000000000001</v>
      </c>
      <c r="AS24" s="46">
        <f t="shared" si="17"/>
        <v>6.0999999999999943E-2</v>
      </c>
      <c r="AT24" s="41">
        <f t="shared" si="18"/>
        <v>4.4999999999999929E-2</v>
      </c>
      <c r="AU24" s="41">
        <f t="shared" si="19"/>
        <v>5.2999999999999936E-2</v>
      </c>
      <c r="AV24" s="47">
        <f t="shared" si="20"/>
        <v>0.31800000000000006</v>
      </c>
      <c r="AW24" s="5">
        <v>0.17</v>
      </c>
      <c r="AX24" s="31">
        <f>(AS24/($BF$3/10000))*$AW$3</f>
        <v>11.522222222222211</v>
      </c>
      <c r="AY24" s="25">
        <f>(AT24/($BF$3/10000))*$AW$3</f>
        <v>8.4999999999999876</v>
      </c>
      <c r="AZ24" s="25">
        <f t="shared" si="21"/>
        <v>10.011111111111099</v>
      </c>
      <c r="BA24" s="26">
        <f>(AV24/($BF$3/10000))*$AW$3</f>
        <v>60.066666666666684</v>
      </c>
      <c r="BB24" s="37">
        <v>194</v>
      </c>
      <c r="BC24" s="38">
        <v>123</v>
      </c>
      <c r="BD24" s="38">
        <f t="shared" si="22"/>
        <v>158.5</v>
      </c>
      <c r="BE24" s="38">
        <v>701</v>
      </c>
      <c r="BF24" s="21">
        <v>9</v>
      </c>
      <c r="BG24" s="31">
        <f t="shared" si="23"/>
        <v>21.555555555555557</v>
      </c>
      <c r="BH24" s="25">
        <f t="shared" si="24"/>
        <v>13.666666666666666</v>
      </c>
      <c r="BI24" s="25">
        <f t="shared" si="25"/>
        <v>17.611111111111111</v>
      </c>
      <c r="BJ24" s="26">
        <f t="shared" si="26"/>
        <v>77.888888888888886</v>
      </c>
      <c r="BK24" s="31">
        <f t="shared" si="27"/>
        <v>1.8496058217101254</v>
      </c>
      <c r="BL24" s="25">
        <f>((AT24/BC24)*1000)/$AW$3</f>
        <v>2.1520803443328513</v>
      </c>
      <c r="BM24" s="25">
        <f>AVERAGE(BK24:BL24)</f>
        <v>2.0008430830214885</v>
      </c>
      <c r="BN24" s="26">
        <f>((AV24/BE24)*1000)/$AW$3</f>
        <v>2.6684568263824793</v>
      </c>
      <c r="BO24" s="31">
        <v>346.42685917820558</v>
      </c>
      <c r="BP24" s="26">
        <v>37.995454229942595</v>
      </c>
    </row>
  </sheetData>
  <mergeCells count="24">
    <mergeCell ref="D1:D2"/>
    <mergeCell ref="C1:C2"/>
    <mergeCell ref="AO1:AR1"/>
    <mergeCell ref="A1:A2"/>
    <mergeCell ref="BK1:BN1"/>
    <mergeCell ref="BO1:BP1"/>
    <mergeCell ref="BG1:BJ1"/>
    <mergeCell ref="BB1:BE1"/>
    <mergeCell ref="AX1:BA1"/>
    <mergeCell ref="AS1:AV1"/>
    <mergeCell ref="M1:W1"/>
    <mergeCell ref="X1:AH1"/>
    <mergeCell ref="AI1:AI2"/>
    <mergeCell ref="AJ1:AJ2"/>
    <mergeCell ref="AK1:AN1"/>
    <mergeCell ref="BF1:BF2"/>
    <mergeCell ref="AW1:AW2"/>
    <mergeCell ref="B1:B2"/>
    <mergeCell ref="G1:G2"/>
    <mergeCell ref="H1:H2"/>
    <mergeCell ref="I1:I2"/>
    <mergeCell ref="J1:L1"/>
    <mergeCell ref="E1:E2"/>
    <mergeCell ref="F1:F2"/>
  </mergeCells>
  <phoneticPr fontId="2" type="noConversion"/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BDA93-3377-4AED-A068-840108664E38}">
  <sheetPr codeName="Sheet6"/>
  <dimension ref="A1:R22"/>
  <sheetViews>
    <sheetView zoomScale="70" zoomScaleNormal="70" workbookViewId="0">
      <selection activeCell="F42" sqref="F42"/>
    </sheetView>
  </sheetViews>
  <sheetFormatPr defaultRowHeight="14.5" x14ac:dyDescent="0.35"/>
  <cols>
    <col min="1" max="2" width="11.54296875" customWidth="1"/>
    <col min="3" max="18" width="16.7265625" customWidth="1"/>
    <col min="23" max="23" width="16.453125" customWidth="1"/>
  </cols>
  <sheetData>
    <row r="1" spans="1:18" ht="29.15" customHeight="1" x14ac:dyDescent="0.35">
      <c r="A1" s="106" t="s">
        <v>0</v>
      </c>
      <c r="B1" s="106" t="s">
        <v>97</v>
      </c>
      <c r="C1" s="115" t="s">
        <v>94</v>
      </c>
      <c r="D1" s="116"/>
      <c r="E1" s="116"/>
      <c r="F1" s="116"/>
      <c r="G1" s="117"/>
      <c r="H1" s="115" t="s">
        <v>95</v>
      </c>
      <c r="I1" s="116"/>
      <c r="J1" s="116"/>
      <c r="K1" s="116"/>
      <c r="L1" s="116"/>
      <c r="M1" s="115" t="s">
        <v>37</v>
      </c>
      <c r="N1" s="116"/>
      <c r="O1" s="117"/>
      <c r="P1" s="116" t="s">
        <v>38</v>
      </c>
      <c r="Q1" s="116"/>
      <c r="R1" s="117"/>
    </row>
    <row r="2" spans="1:18" ht="30.75" customHeight="1" thickBot="1" x14ac:dyDescent="0.4">
      <c r="A2" s="118"/>
      <c r="B2" s="118"/>
      <c r="C2" s="57" t="s">
        <v>52</v>
      </c>
      <c r="D2" s="58" t="s">
        <v>53</v>
      </c>
      <c r="E2" s="58" t="s">
        <v>54</v>
      </c>
      <c r="F2" s="58" t="s">
        <v>96</v>
      </c>
      <c r="G2" s="58" t="s">
        <v>55</v>
      </c>
      <c r="H2" s="57" t="s">
        <v>52</v>
      </c>
      <c r="I2" s="58" t="s">
        <v>53</v>
      </c>
      <c r="J2" s="58" t="s">
        <v>54</v>
      </c>
      <c r="K2" s="58" t="s">
        <v>96</v>
      </c>
      <c r="L2" s="58" t="s">
        <v>55</v>
      </c>
      <c r="M2" s="2" t="s">
        <v>51</v>
      </c>
      <c r="N2" s="58" t="s">
        <v>54</v>
      </c>
      <c r="O2" s="59" t="s">
        <v>96</v>
      </c>
      <c r="P2" t="s">
        <v>51</v>
      </c>
      <c r="Q2" s="58" t="s">
        <v>54</v>
      </c>
      <c r="R2" s="59" t="s">
        <v>96</v>
      </c>
    </row>
    <row r="3" spans="1:18" x14ac:dyDescent="0.35">
      <c r="A3" s="17" t="s">
        <v>14</v>
      </c>
      <c r="B3" s="17">
        <v>244.52</v>
      </c>
      <c r="C3" s="11">
        <v>245.4</v>
      </c>
      <c r="D3" s="8">
        <v>360.8</v>
      </c>
      <c r="E3" s="8">
        <v>267.8</v>
      </c>
      <c r="F3" s="8">
        <v>327.8</v>
      </c>
      <c r="G3" s="16">
        <v>409.6</v>
      </c>
      <c r="H3" s="11">
        <v>280.60000000000002</v>
      </c>
      <c r="I3" s="8">
        <v>235</v>
      </c>
      <c r="J3" s="8">
        <v>213.4</v>
      </c>
      <c r="K3" s="8">
        <v>234</v>
      </c>
      <c r="L3" s="8"/>
      <c r="M3" s="73">
        <v>0.02</v>
      </c>
      <c r="N3" s="74">
        <v>0.04</v>
      </c>
      <c r="O3" s="75">
        <v>8.0000000000000002E-3</v>
      </c>
      <c r="P3" s="74">
        <v>0.04</v>
      </c>
      <c r="Q3" s="74">
        <v>8.0000000000000002E-3</v>
      </c>
      <c r="R3" s="75">
        <v>8.0000000000000002E-3</v>
      </c>
    </row>
    <row r="4" spans="1:18" x14ac:dyDescent="0.35">
      <c r="A4" s="18" t="s">
        <v>16</v>
      </c>
      <c r="B4" s="18">
        <v>280.29000000000002</v>
      </c>
      <c r="C4" s="12">
        <v>309.2</v>
      </c>
      <c r="D4" s="9">
        <v>279.8</v>
      </c>
      <c r="E4" s="9">
        <v>305.2</v>
      </c>
      <c r="F4" s="9">
        <v>455</v>
      </c>
      <c r="G4" s="14">
        <v>383.6</v>
      </c>
      <c r="H4" s="12">
        <v>198</v>
      </c>
      <c r="I4" s="9">
        <v>168.4</v>
      </c>
      <c r="J4" s="9">
        <v>185.2</v>
      </c>
      <c r="K4" s="9">
        <v>318.2</v>
      </c>
      <c r="L4" s="9">
        <v>424.8</v>
      </c>
      <c r="M4" s="76">
        <v>0.4</v>
      </c>
      <c r="N4" s="77">
        <v>1</v>
      </c>
      <c r="O4" s="78">
        <v>1</v>
      </c>
      <c r="P4" s="76">
        <v>1.4</v>
      </c>
      <c r="Q4" s="77">
        <v>1.4</v>
      </c>
      <c r="R4" s="78">
        <v>1.4</v>
      </c>
    </row>
    <row r="5" spans="1:18" x14ac:dyDescent="0.35">
      <c r="A5" s="18" t="s">
        <v>18</v>
      </c>
      <c r="B5" s="18">
        <v>203.51</v>
      </c>
      <c r="C5" s="12">
        <v>243.4</v>
      </c>
      <c r="D5" s="9">
        <v>214.4</v>
      </c>
      <c r="E5" s="9">
        <v>221.4</v>
      </c>
      <c r="F5" s="9">
        <v>303.8</v>
      </c>
      <c r="G5" s="14">
        <v>391.6</v>
      </c>
      <c r="H5" s="12">
        <v>206.6</v>
      </c>
      <c r="I5" s="9">
        <v>179.6</v>
      </c>
      <c r="J5" s="9">
        <v>161.4</v>
      </c>
      <c r="K5" s="9">
        <v>209.6</v>
      </c>
      <c r="L5" s="9">
        <v>337</v>
      </c>
      <c r="M5" s="76">
        <v>7.0000000000000007E-2</v>
      </c>
      <c r="N5" s="77">
        <v>0.16</v>
      </c>
      <c r="O5" s="78">
        <v>7.0000000000000007E-2</v>
      </c>
      <c r="P5" s="76">
        <v>0.4</v>
      </c>
      <c r="Q5" s="77">
        <v>0.4</v>
      </c>
      <c r="R5" s="78">
        <v>0.4</v>
      </c>
    </row>
    <row r="6" spans="1:18" x14ac:dyDescent="0.35">
      <c r="A6" s="18" t="s">
        <v>19</v>
      </c>
      <c r="B6" s="18">
        <v>236.14</v>
      </c>
      <c r="C6" s="12">
        <v>265.60000000000002</v>
      </c>
      <c r="D6" s="9">
        <v>215.8</v>
      </c>
      <c r="E6" s="9">
        <v>283</v>
      </c>
      <c r="F6" s="9">
        <v>323.2</v>
      </c>
      <c r="G6" s="14">
        <v>530</v>
      </c>
      <c r="H6" s="12">
        <v>229.8</v>
      </c>
      <c r="I6" s="9">
        <v>201.4</v>
      </c>
      <c r="J6" s="9">
        <v>194.8</v>
      </c>
      <c r="K6" s="9">
        <v>275.60000000000002</v>
      </c>
      <c r="L6" s="9">
        <v>413.8</v>
      </c>
      <c r="M6" s="76">
        <v>0.4</v>
      </c>
      <c r="N6" s="77">
        <v>0.4</v>
      </c>
      <c r="O6" s="78">
        <v>0.16</v>
      </c>
      <c r="P6" s="76">
        <v>0.4</v>
      </c>
      <c r="Q6" s="77">
        <v>0.4</v>
      </c>
      <c r="R6" s="78">
        <v>7.0000000000000007E-2</v>
      </c>
    </row>
    <row r="7" spans="1:18" x14ac:dyDescent="0.35">
      <c r="A7" s="18" t="s">
        <v>20</v>
      </c>
      <c r="B7" s="18">
        <v>150.4</v>
      </c>
      <c r="C7" s="12">
        <v>256.2</v>
      </c>
      <c r="D7" s="9">
        <v>264.2</v>
      </c>
      <c r="E7" s="9">
        <v>242.8</v>
      </c>
      <c r="F7" s="9">
        <v>287</v>
      </c>
      <c r="G7" s="14">
        <v>280.39999999999998</v>
      </c>
      <c r="H7" s="12">
        <v>166.4</v>
      </c>
      <c r="I7" s="9">
        <v>220</v>
      </c>
      <c r="J7" s="9">
        <v>169.6</v>
      </c>
      <c r="K7" s="9">
        <v>144.4</v>
      </c>
      <c r="L7" s="9">
        <v>261</v>
      </c>
      <c r="M7" s="76">
        <v>0.04</v>
      </c>
      <c r="N7" s="77">
        <v>0.02</v>
      </c>
      <c r="O7" s="78">
        <v>8.0000000000000002E-3</v>
      </c>
      <c r="P7" s="76">
        <v>0.04</v>
      </c>
      <c r="Q7" s="77">
        <v>0.04</v>
      </c>
      <c r="R7" s="78">
        <v>0.02</v>
      </c>
    </row>
    <row r="8" spans="1:18" x14ac:dyDescent="0.35">
      <c r="A8" s="18" t="s">
        <v>22</v>
      </c>
      <c r="B8" s="18">
        <v>147.22</v>
      </c>
      <c r="C8" s="12">
        <v>177</v>
      </c>
      <c r="D8" s="9">
        <v>162.80000000000001</v>
      </c>
      <c r="E8" s="9">
        <v>206</v>
      </c>
      <c r="F8" s="9">
        <v>271.60000000000002</v>
      </c>
      <c r="G8" s="14">
        <v>363.6</v>
      </c>
      <c r="H8" s="12">
        <v>188.2</v>
      </c>
      <c r="I8" s="9">
        <v>164.8</v>
      </c>
      <c r="J8" s="9">
        <v>166</v>
      </c>
      <c r="K8" s="9">
        <v>250.6</v>
      </c>
      <c r="L8" s="9">
        <v>373.8</v>
      </c>
      <c r="M8" s="76">
        <v>7.0000000000000007E-2</v>
      </c>
      <c r="N8" s="77">
        <v>0.4</v>
      </c>
      <c r="O8" s="78">
        <v>0.4</v>
      </c>
      <c r="P8" s="76">
        <v>0.4</v>
      </c>
      <c r="Q8" s="77">
        <v>0.16</v>
      </c>
      <c r="R8" s="78">
        <v>0.16</v>
      </c>
    </row>
    <row r="9" spans="1:18" x14ac:dyDescent="0.35">
      <c r="A9" s="18" t="s">
        <v>23</v>
      </c>
      <c r="B9" s="18">
        <v>169.68</v>
      </c>
      <c r="C9" s="12">
        <v>156.6</v>
      </c>
      <c r="D9" s="9">
        <v>182.8</v>
      </c>
      <c r="E9" s="9">
        <v>270.60000000000002</v>
      </c>
      <c r="F9" s="9">
        <v>322.8</v>
      </c>
      <c r="G9" s="14">
        <v>347.2</v>
      </c>
      <c r="H9" s="12">
        <v>177.6</v>
      </c>
      <c r="I9" s="9">
        <v>182.2</v>
      </c>
      <c r="J9" s="9">
        <v>175.8</v>
      </c>
      <c r="K9" s="9">
        <v>181</v>
      </c>
      <c r="L9" s="9">
        <v>339.6</v>
      </c>
      <c r="M9" s="76">
        <v>0.4</v>
      </c>
      <c r="N9" s="77">
        <v>0.16</v>
      </c>
      <c r="O9" s="78">
        <v>8.0000000000000002E-3</v>
      </c>
      <c r="P9" s="76"/>
      <c r="Q9" s="77"/>
      <c r="R9" s="78"/>
    </row>
    <row r="10" spans="1:18" x14ac:dyDescent="0.35">
      <c r="A10" s="18" t="s">
        <v>24</v>
      </c>
      <c r="B10" s="18">
        <v>173.71</v>
      </c>
      <c r="C10" s="12">
        <v>250.2</v>
      </c>
      <c r="D10" s="9">
        <v>310.8</v>
      </c>
      <c r="E10" s="9">
        <v>342</v>
      </c>
      <c r="F10" s="9">
        <v>408.6</v>
      </c>
      <c r="G10" s="14">
        <v>444.4</v>
      </c>
      <c r="H10" s="12">
        <v>214.4</v>
      </c>
      <c r="I10" s="9">
        <v>246.2</v>
      </c>
      <c r="J10" s="9">
        <v>254.6</v>
      </c>
      <c r="K10" s="9">
        <v>278.39999999999998</v>
      </c>
      <c r="L10" s="9">
        <v>316.39999999999998</v>
      </c>
      <c r="M10" s="76">
        <v>0.16</v>
      </c>
      <c r="N10" s="77">
        <v>8.0000000000000002E-3</v>
      </c>
      <c r="O10" s="78">
        <v>0.02</v>
      </c>
      <c r="P10" s="76">
        <v>0.4</v>
      </c>
      <c r="Q10" s="77">
        <v>0.4</v>
      </c>
      <c r="R10" s="78">
        <v>8.0000000000000002E-3</v>
      </c>
    </row>
    <row r="11" spans="1:18" x14ac:dyDescent="0.35">
      <c r="A11" s="18" t="s">
        <v>26</v>
      </c>
      <c r="B11" s="18">
        <v>327.77</v>
      </c>
      <c r="C11" s="12">
        <v>205.2</v>
      </c>
      <c r="D11" s="9">
        <v>200.4</v>
      </c>
      <c r="E11" s="9">
        <v>187</v>
      </c>
      <c r="F11" s="9">
        <v>240.4</v>
      </c>
      <c r="G11" s="14">
        <v>385.6</v>
      </c>
      <c r="H11" s="12">
        <v>192.8</v>
      </c>
      <c r="I11" s="9">
        <v>202</v>
      </c>
      <c r="J11" s="9">
        <v>139.6</v>
      </c>
      <c r="K11" s="9">
        <v>213.2</v>
      </c>
      <c r="L11" s="9">
        <v>402</v>
      </c>
      <c r="M11" s="76">
        <v>7.0000000000000007E-2</v>
      </c>
      <c r="N11" s="77">
        <v>7.0000000000000007E-2</v>
      </c>
      <c r="O11" s="78">
        <v>8.0000000000000002E-3</v>
      </c>
      <c r="P11" s="76">
        <v>7.0000000000000007E-2</v>
      </c>
      <c r="Q11" s="77">
        <v>0.04</v>
      </c>
      <c r="R11" s="78">
        <v>7.0000000000000007E-2</v>
      </c>
    </row>
    <row r="12" spans="1:18" x14ac:dyDescent="0.35">
      <c r="A12" s="18" t="s">
        <v>27</v>
      </c>
      <c r="B12" s="18">
        <v>152.6</v>
      </c>
      <c r="C12" s="12">
        <v>257</v>
      </c>
      <c r="D12" s="9">
        <v>300.39999999999998</v>
      </c>
      <c r="E12" s="9">
        <v>408.4</v>
      </c>
      <c r="F12" s="9">
        <v>466.6</v>
      </c>
      <c r="G12" s="14">
        <v>458.2</v>
      </c>
      <c r="H12" s="12">
        <v>268.8</v>
      </c>
      <c r="I12" s="9">
        <v>281.8</v>
      </c>
      <c r="J12" s="9">
        <v>272.2</v>
      </c>
      <c r="K12" s="9">
        <v>306.60000000000002</v>
      </c>
      <c r="L12" s="9">
        <v>393.2</v>
      </c>
      <c r="M12" s="76">
        <v>7.0000000000000007E-2</v>
      </c>
      <c r="N12" s="77">
        <v>7.0000000000000007E-2</v>
      </c>
      <c r="O12" s="78">
        <v>8.0000000000000002E-3</v>
      </c>
      <c r="P12" s="76">
        <v>0.4</v>
      </c>
      <c r="Q12" s="77">
        <v>0.16</v>
      </c>
      <c r="R12" s="78">
        <v>7.0000000000000007E-2</v>
      </c>
    </row>
    <row r="13" spans="1:18" x14ac:dyDescent="0.35">
      <c r="A13" s="18" t="s">
        <v>28</v>
      </c>
      <c r="B13" s="18">
        <v>288.04000000000002</v>
      </c>
      <c r="C13" s="12">
        <v>296.2</v>
      </c>
      <c r="D13" s="9">
        <v>261.2</v>
      </c>
      <c r="E13" s="9">
        <v>219</v>
      </c>
      <c r="F13" s="9">
        <v>372.4</v>
      </c>
      <c r="G13" s="14">
        <v>357.8</v>
      </c>
      <c r="H13" s="12">
        <v>213.8</v>
      </c>
      <c r="I13" s="9">
        <v>195.6</v>
      </c>
      <c r="J13" s="9">
        <v>193.6</v>
      </c>
      <c r="K13" s="9">
        <v>196.8</v>
      </c>
      <c r="L13" s="9">
        <v>334.8</v>
      </c>
      <c r="M13" s="76">
        <v>0.04</v>
      </c>
      <c r="N13" s="77">
        <v>8.0000000000000002E-3</v>
      </c>
      <c r="O13" s="78">
        <v>8.0000000000000002E-3</v>
      </c>
      <c r="P13" s="76">
        <v>0.4</v>
      </c>
      <c r="Q13" s="77">
        <v>0.16</v>
      </c>
      <c r="R13" s="78">
        <v>0.02</v>
      </c>
    </row>
    <row r="14" spans="1:18" x14ac:dyDescent="0.35">
      <c r="A14" s="18" t="s">
        <v>29</v>
      </c>
      <c r="B14" s="18">
        <v>259.08999999999997</v>
      </c>
      <c r="C14" s="12">
        <v>410.6</v>
      </c>
      <c r="D14" s="9">
        <v>289.8</v>
      </c>
      <c r="E14" s="9">
        <v>187.4</v>
      </c>
      <c r="F14" s="9">
        <v>306</v>
      </c>
      <c r="G14" s="14">
        <v>544.6</v>
      </c>
      <c r="H14" s="12">
        <v>148.4</v>
      </c>
      <c r="I14" s="9">
        <v>154.19999999999999</v>
      </c>
      <c r="J14" s="9">
        <v>119.4</v>
      </c>
      <c r="K14" s="9">
        <v>280</v>
      </c>
      <c r="L14" s="9">
        <v>380.8</v>
      </c>
      <c r="M14" s="76">
        <v>7.0000000000000007E-2</v>
      </c>
      <c r="N14" s="77">
        <v>0.16</v>
      </c>
      <c r="O14" s="78">
        <v>0.16</v>
      </c>
      <c r="P14" s="76">
        <v>0.4</v>
      </c>
      <c r="Q14" s="77">
        <v>0.4</v>
      </c>
      <c r="R14" s="78">
        <v>0.4</v>
      </c>
    </row>
    <row r="15" spans="1:18" x14ac:dyDescent="0.35">
      <c r="A15" s="18" t="s">
        <v>30</v>
      </c>
      <c r="B15" s="18">
        <v>402.21</v>
      </c>
      <c r="C15" s="12">
        <v>520.6</v>
      </c>
      <c r="D15" s="9">
        <v>471</v>
      </c>
      <c r="E15" s="9">
        <v>282.39999999999998</v>
      </c>
      <c r="F15" s="9">
        <v>431.4</v>
      </c>
      <c r="G15" s="14">
        <v>657.8</v>
      </c>
      <c r="H15" s="12">
        <v>331.8</v>
      </c>
      <c r="I15" s="9">
        <v>269.8</v>
      </c>
      <c r="J15" s="9">
        <v>216.4</v>
      </c>
      <c r="K15" s="9">
        <v>385</v>
      </c>
      <c r="L15" s="9">
        <v>513</v>
      </c>
      <c r="M15" s="76">
        <v>0.16</v>
      </c>
      <c r="N15" s="77">
        <v>0.4</v>
      </c>
      <c r="O15" s="78">
        <v>7.0000000000000007E-2</v>
      </c>
      <c r="P15" s="76">
        <v>0.4</v>
      </c>
      <c r="Q15" s="77">
        <v>1.4</v>
      </c>
      <c r="R15" s="78">
        <v>0.4</v>
      </c>
    </row>
    <row r="16" spans="1:18" x14ac:dyDescent="0.35">
      <c r="A16" s="18" t="s">
        <v>32</v>
      </c>
      <c r="B16" s="18">
        <v>230.12</v>
      </c>
      <c r="C16" s="12">
        <v>373.2</v>
      </c>
      <c r="D16" s="9">
        <v>327.39999999999998</v>
      </c>
      <c r="E16" s="9">
        <v>274.2</v>
      </c>
      <c r="F16" s="9">
        <v>281.2</v>
      </c>
      <c r="G16" s="14">
        <v>436.8</v>
      </c>
      <c r="H16" s="12">
        <v>253.6</v>
      </c>
      <c r="I16" s="9">
        <v>229.6</v>
      </c>
      <c r="J16" s="9">
        <v>226.6</v>
      </c>
      <c r="K16" s="9">
        <v>213</v>
      </c>
      <c r="L16" s="9">
        <v>246</v>
      </c>
      <c r="M16" s="76">
        <v>0.4</v>
      </c>
      <c r="N16" s="77">
        <v>0.4</v>
      </c>
      <c r="O16" s="78">
        <v>0.4</v>
      </c>
      <c r="P16" s="76">
        <v>0.6</v>
      </c>
      <c r="Q16" s="77">
        <v>0.4</v>
      </c>
      <c r="R16" s="78">
        <v>0.4</v>
      </c>
    </row>
    <row r="17" spans="1:18" x14ac:dyDescent="0.35">
      <c r="A17" s="18" t="s">
        <v>33</v>
      </c>
      <c r="B17" s="18">
        <v>340.9</v>
      </c>
      <c r="C17" s="12">
        <v>269.2</v>
      </c>
      <c r="D17" s="9">
        <v>260.8</v>
      </c>
      <c r="E17" s="9">
        <v>309.60000000000002</v>
      </c>
      <c r="F17" s="9">
        <v>507.6</v>
      </c>
      <c r="G17" s="14">
        <v>565.79999999999995</v>
      </c>
      <c r="H17" s="12">
        <v>255</v>
      </c>
      <c r="I17" s="9">
        <v>240.6</v>
      </c>
      <c r="J17" s="9">
        <v>204.2</v>
      </c>
      <c r="K17" s="9">
        <v>418.4</v>
      </c>
      <c r="L17" s="9">
        <v>575.79999999999995</v>
      </c>
      <c r="M17" s="76">
        <v>0.4</v>
      </c>
      <c r="N17" s="77">
        <v>0.4</v>
      </c>
      <c r="O17" s="78">
        <v>8.0000000000000002E-3</v>
      </c>
      <c r="P17" s="76">
        <v>0.4</v>
      </c>
      <c r="Q17" s="77">
        <v>0.6</v>
      </c>
      <c r="R17" s="78">
        <v>0.02</v>
      </c>
    </row>
    <row r="18" spans="1:18" x14ac:dyDescent="0.35">
      <c r="A18" s="18" t="s">
        <v>34</v>
      </c>
      <c r="B18" s="18">
        <v>300</v>
      </c>
      <c r="C18" s="12">
        <v>598</v>
      </c>
      <c r="D18" s="9">
        <v>439.6</v>
      </c>
      <c r="E18" s="9">
        <v>443.8</v>
      </c>
      <c r="F18" s="9">
        <v>679.8</v>
      </c>
      <c r="G18" s="14">
        <v>658.2</v>
      </c>
      <c r="H18" s="12">
        <v>344.2</v>
      </c>
      <c r="I18" s="9">
        <v>239</v>
      </c>
      <c r="J18" s="9">
        <v>310.39999999999998</v>
      </c>
      <c r="K18" s="9">
        <v>464.6</v>
      </c>
      <c r="L18" s="9">
        <v>590.79999999999995</v>
      </c>
      <c r="M18" s="76">
        <v>0.4</v>
      </c>
      <c r="N18" s="77">
        <v>1</v>
      </c>
      <c r="O18" s="78">
        <v>1</v>
      </c>
      <c r="P18" s="76">
        <v>0.6</v>
      </c>
      <c r="Q18" s="77">
        <v>1</v>
      </c>
      <c r="R18" s="78">
        <v>1.4</v>
      </c>
    </row>
    <row r="19" spans="1:18" x14ac:dyDescent="0.35">
      <c r="A19" s="18" t="s">
        <v>35</v>
      </c>
      <c r="B19" s="18">
        <v>480.45</v>
      </c>
      <c r="C19" s="12">
        <v>258.2</v>
      </c>
      <c r="D19" s="9">
        <v>229.6</v>
      </c>
      <c r="E19" s="9">
        <v>223.2</v>
      </c>
      <c r="F19" s="9">
        <v>289.39999999999998</v>
      </c>
      <c r="G19" s="14">
        <v>433.4</v>
      </c>
      <c r="H19" s="12">
        <v>218.8</v>
      </c>
      <c r="I19" s="9">
        <v>195.8</v>
      </c>
      <c r="J19" s="9">
        <v>166.6</v>
      </c>
      <c r="K19" s="9">
        <v>328.2</v>
      </c>
      <c r="L19" s="9">
        <v>527.6</v>
      </c>
      <c r="M19" s="76">
        <v>7.0000000000000007E-2</v>
      </c>
      <c r="N19" s="77">
        <v>0.16</v>
      </c>
      <c r="O19" s="78">
        <v>0.16</v>
      </c>
      <c r="P19" s="76"/>
      <c r="Q19" s="77"/>
      <c r="R19" s="78"/>
    </row>
    <row r="20" spans="1:18" x14ac:dyDescent="0.35">
      <c r="A20" s="18" t="s">
        <v>36</v>
      </c>
      <c r="B20" s="18">
        <v>502.18</v>
      </c>
      <c r="C20" s="12">
        <v>534</v>
      </c>
      <c r="D20" s="9">
        <v>444.6</v>
      </c>
      <c r="E20" s="9">
        <v>233.4</v>
      </c>
      <c r="F20" s="9">
        <v>539.4</v>
      </c>
      <c r="G20" s="14">
        <v>579.79999999999995</v>
      </c>
      <c r="H20" s="12">
        <v>237</v>
      </c>
      <c r="I20" s="9">
        <v>189.6</v>
      </c>
      <c r="J20" s="9">
        <v>171.8</v>
      </c>
      <c r="K20" s="9">
        <v>389.2</v>
      </c>
      <c r="L20" s="9">
        <v>633.79999999999995</v>
      </c>
      <c r="M20" s="76">
        <v>0.4</v>
      </c>
      <c r="N20" s="77">
        <v>1.4</v>
      </c>
      <c r="O20" s="78">
        <v>0.4</v>
      </c>
      <c r="P20" s="76">
        <v>1.4</v>
      </c>
      <c r="Q20" s="77">
        <v>2</v>
      </c>
      <c r="R20" s="78">
        <v>1</v>
      </c>
    </row>
    <row r="21" spans="1:18" x14ac:dyDescent="0.35">
      <c r="A21" s="18" t="s">
        <v>57</v>
      </c>
      <c r="B21" s="18">
        <v>561.5</v>
      </c>
      <c r="C21" s="12">
        <v>666</v>
      </c>
      <c r="D21" s="9">
        <v>589.20000000000005</v>
      </c>
      <c r="E21" s="9">
        <v>315.39999999999998</v>
      </c>
      <c r="F21" s="9">
        <v>397</v>
      </c>
      <c r="G21" s="14">
        <v>459.4</v>
      </c>
      <c r="H21" s="12">
        <v>272.39999999999998</v>
      </c>
      <c r="I21" s="9">
        <v>264.60000000000002</v>
      </c>
      <c r="J21" s="9">
        <v>301.2</v>
      </c>
      <c r="K21" s="9"/>
      <c r="L21" s="9">
        <v>265.60000000000002</v>
      </c>
      <c r="M21" s="76">
        <v>0.04</v>
      </c>
      <c r="N21" s="77">
        <v>8.0000000000000002E-3</v>
      </c>
      <c r="O21" s="78">
        <v>0.16</v>
      </c>
      <c r="P21" s="76">
        <v>8.0000000000000002E-3</v>
      </c>
      <c r="Q21" s="77">
        <v>0.4</v>
      </c>
      <c r="R21" s="78">
        <v>0.4</v>
      </c>
    </row>
    <row r="22" spans="1:18" ht="15" thickBot="1" x14ac:dyDescent="0.4">
      <c r="A22" s="19" t="s">
        <v>58</v>
      </c>
      <c r="B22" s="19">
        <v>448.28</v>
      </c>
      <c r="C22" s="13">
        <v>626</v>
      </c>
      <c r="D22" s="10">
        <v>508.2</v>
      </c>
      <c r="E22" s="10">
        <v>365.4</v>
      </c>
      <c r="F22" s="10">
        <v>438.4</v>
      </c>
      <c r="G22" s="15">
        <v>608.20000000000005</v>
      </c>
      <c r="H22" s="13">
        <v>264.8</v>
      </c>
      <c r="I22" s="10">
        <v>229.4</v>
      </c>
      <c r="J22" s="10">
        <v>227.4</v>
      </c>
      <c r="K22" s="10">
        <v>265.60000000000002</v>
      </c>
      <c r="L22" s="10">
        <v>618.79999999999995</v>
      </c>
      <c r="M22" s="79">
        <v>0.4</v>
      </c>
      <c r="N22" s="80">
        <v>0.6</v>
      </c>
      <c r="O22" s="81">
        <v>0.4</v>
      </c>
      <c r="P22" s="79">
        <v>0.6</v>
      </c>
      <c r="Q22" s="80">
        <v>0.6</v>
      </c>
      <c r="R22" s="81">
        <v>0.6</v>
      </c>
    </row>
  </sheetData>
  <mergeCells count="6">
    <mergeCell ref="M1:O1"/>
    <mergeCell ref="P1:R1"/>
    <mergeCell ref="B1:B2"/>
    <mergeCell ref="A1:A2"/>
    <mergeCell ref="C1:G1"/>
    <mergeCell ref="H1:L1"/>
  </mergeCells>
  <phoneticPr fontId="2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3077B-DB7E-47A4-A5ED-1608FE7FF6A4}">
  <dimension ref="A1:AB24"/>
  <sheetViews>
    <sheetView workbookViewId="0">
      <selection activeCell="B1" sqref="A1:B23"/>
    </sheetView>
  </sheetViews>
  <sheetFormatPr defaultRowHeight="14.5" x14ac:dyDescent="0.35"/>
  <sheetData>
    <row r="1" spans="1:28" ht="15" thickTop="1" x14ac:dyDescent="0.35">
      <c r="A1" s="119" t="s">
        <v>61</v>
      </c>
      <c r="B1" s="122" t="s">
        <v>60</v>
      </c>
      <c r="C1" s="120" t="s">
        <v>88</v>
      </c>
      <c r="D1" s="120"/>
      <c r="E1" s="120"/>
      <c r="F1" s="120"/>
      <c r="G1" s="119" t="s">
        <v>89</v>
      </c>
      <c r="H1" s="120"/>
      <c r="I1" s="120"/>
      <c r="J1" s="121"/>
      <c r="K1" s="120" t="s">
        <v>90</v>
      </c>
      <c r="L1" s="120"/>
      <c r="M1" s="120"/>
      <c r="N1" s="120"/>
      <c r="O1" s="119" t="s">
        <v>91</v>
      </c>
      <c r="P1" s="120"/>
      <c r="Q1" s="120"/>
      <c r="R1" s="121"/>
      <c r="S1" s="120" t="s">
        <v>92</v>
      </c>
      <c r="T1" s="120"/>
      <c r="U1" s="120"/>
      <c r="V1" s="120"/>
      <c r="W1" s="120"/>
      <c r="X1" s="119" t="s">
        <v>93</v>
      </c>
      <c r="Y1" s="120"/>
      <c r="Z1" s="120"/>
      <c r="AA1" s="120"/>
      <c r="AB1" s="121"/>
    </row>
    <row r="2" spans="1:28" ht="15" thickBot="1" x14ac:dyDescent="0.4">
      <c r="A2" s="124"/>
      <c r="B2" s="123"/>
      <c r="C2" s="67" t="s">
        <v>62</v>
      </c>
      <c r="D2" s="67" t="s">
        <v>63</v>
      </c>
      <c r="E2" s="67" t="s">
        <v>64</v>
      </c>
      <c r="F2" s="67" t="s">
        <v>65</v>
      </c>
      <c r="G2" s="72" t="s">
        <v>66</v>
      </c>
      <c r="H2" s="67" t="s">
        <v>67</v>
      </c>
      <c r="I2" s="67" t="s">
        <v>68</v>
      </c>
      <c r="J2" s="68" t="s">
        <v>69</v>
      </c>
      <c r="K2" s="67" t="s">
        <v>70</v>
      </c>
      <c r="L2" s="67" t="s">
        <v>71</v>
      </c>
      <c r="M2" s="67" t="s">
        <v>72</v>
      </c>
      <c r="N2" s="67" t="s">
        <v>73</v>
      </c>
      <c r="O2" s="72" t="s">
        <v>74</v>
      </c>
      <c r="P2" s="67" t="s">
        <v>75</v>
      </c>
      <c r="Q2" s="67" t="s">
        <v>76</v>
      </c>
      <c r="R2" s="68" t="s">
        <v>77</v>
      </c>
      <c r="S2" s="67" t="s">
        <v>78</v>
      </c>
      <c r="T2" s="67" t="s">
        <v>79</v>
      </c>
      <c r="U2" s="67" t="s">
        <v>80</v>
      </c>
      <c r="V2" s="67" t="s">
        <v>81</v>
      </c>
      <c r="W2" s="67" t="s">
        <v>82</v>
      </c>
      <c r="X2" s="72" t="s">
        <v>83</v>
      </c>
      <c r="Y2" s="67" t="s">
        <v>84</v>
      </c>
      <c r="Z2" s="67" t="s">
        <v>85</v>
      </c>
      <c r="AA2" s="67" t="s">
        <v>86</v>
      </c>
      <c r="AB2" s="68" t="s">
        <v>87</v>
      </c>
    </row>
    <row r="3" spans="1:28" ht="15" thickTop="1" x14ac:dyDescent="0.35">
      <c r="A3" s="61" t="s">
        <v>14</v>
      </c>
      <c r="B3" s="69">
        <v>244.52</v>
      </c>
      <c r="C3">
        <v>52</v>
      </c>
      <c r="D3">
        <v>70</v>
      </c>
      <c r="E3">
        <v>82</v>
      </c>
      <c r="F3">
        <v>52</v>
      </c>
      <c r="G3" s="71">
        <v>3</v>
      </c>
      <c r="H3">
        <v>3</v>
      </c>
      <c r="I3">
        <v>6</v>
      </c>
      <c r="J3" s="60">
        <v>3</v>
      </c>
      <c r="K3">
        <v>68</v>
      </c>
      <c r="L3">
        <v>58</v>
      </c>
      <c r="M3">
        <v>62</v>
      </c>
      <c r="N3">
        <v>66</v>
      </c>
      <c r="O3" s="71">
        <v>3</v>
      </c>
      <c r="P3">
        <v>0</v>
      </c>
      <c r="Q3">
        <v>3</v>
      </c>
      <c r="R3" s="60">
        <v>6</v>
      </c>
      <c r="X3" s="71"/>
      <c r="AB3" s="60"/>
    </row>
    <row r="4" spans="1:28" x14ac:dyDescent="0.35">
      <c r="A4" s="62" t="s">
        <v>16</v>
      </c>
      <c r="B4" s="69">
        <v>280.29000000000002</v>
      </c>
      <c r="C4">
        <v>56</v>
      </c>
      <c r="D4">
        <v>82</v>
      </c>
      <c r="E4">
        <v>82</v>
      </c>
      <c r="F4">
        <v>64</v>
      </c>
      <c r="G4" s="71">
        <v>66</v>
      </c>
      <c r="H4">
        <v>71</v>
      </c>
      <c r="I4">
        <v>57</v>
      </c>
      <c r="J4" s="60">
        <v>63</v>
      </c>
      <c r="K4">
        <v>76</v>
      </c>
      <c r="L4">
        <v>50</v>
      </c>
      <c r="M4">
        <v>80</v>
      </c>
      <c r="N4">
        <v>36</v>
      </c>
      <c r="O4" s="71">
        <v>36</v>
      </c>
      <c r="P4">
        <v>36</v>
      </c>
      <c r="Q4">
        <v>78</v>
      </c>
      <c r="R4" s="60">
        <v>39</v>
      </c>
      <c r="S4">
        <v>90.67</v>
      </c>
      <c r="T4">
        <v>90.67</v>
      </c>
      <c r="U4">
        <v>95.2</v>
      </c>
      <c r="V4">
        <v>86.13</v>
      </c>
      <c r="W4">
        <v>77.069999999999993</v>
      </c>
      <c r="X4" s="71">
        <v>17.8</v>
      </c>
      <c r="Y4">
        <v>18.600000000000001</v>
      </c>
      <c r="Z4">
        <v>16.5</v>
      </c>
      <c r="AA4">
        <v>30</v>
      </c>
      <c r="AB4" s="60">
        <v>14</v>
      </c>
    </row>
    <row r="5" spans="1:28" x14ac:dyDescent="0.35">
      <c r="A5" s="63" t="s">
        <v>18</v>
      </c>
      <c r="B5" s="69">
        <v>203.51</v>
      </c>
      <c r="C5">
        <v>50</v>
      </c>
      <c r="D5">
        <v>62</v>
      </c>
      <c r="E5">
        <v>74</v>
      </c>
      <c r="F5">
        <v>82</v>
      </c>
      <c r="G5" s="71">
        <v>63</v>
      </c>
      <c r="H5">
        <v>51</v>
      </c>
      <c r="I5">
        <v>52</v>
      </c>
      <c r="J5" s="60">
        <v>58</v>
      </c>
      <c r="K5">
        <v>56</v>
      </c>
      <c r="L5">
        <v>88</v>
      </c>
      <c r="M5">
        <v>80</v>
      </c>
      <c r="N5">
        <v>40</v>
      </c>
      <c r="O5" s="71">
        <v>63</v>
      </c>
      <c r="P5">
        <v>56</v>
      </c>
      <c r="Q5">
        <v>75</v>
      </c>
      <c r="R5" s="60">
        <v>72</v>
      </c>
      <c r="S5">
        <v>90.67</v>
      </c>
      <c r="T5">
        <v>108.8</v>
      </c>
      <c r="U5">
        <v>108.8</v>
      </c>
      <c r="V5">
        <v>90.67</v>
      </c>
      <c r="W5">
        <v>81.599999999999994</v>
      </c>
      <c r="X5" s="71">
        <v>16.100000000000001</v>
      </c>
      <c r="Y5">
        <v>15.4</v>
      </c>
      <c r="Z5">
        <v>20.9</v>
      </c>
      <c r="AA5">
        <v>17.100000000000001</v>
      </c>
      <c r="AB5" s="60">
        <v>18.8</v>
      </c>
    </row>
    <row r="6" spans="1:28" x14ac:dyDescent="0.35">
      <c r="A6" s="63" t="s">
        <v>19</v>
      </c>
      <c r="B6" s="69">
        <v>236.14</v>
      </c>
      <c r="C6">
        <v>50</v>
      </c>
      <c r="D6">
        <v>90</v>
      </c>
      <c r="E6">
        <v>28</v>
      </c>
      <c r="F6">
        <v>92</v>
      </c>
      <c r="G6" s="71">
        <v>7</v>
      </c>
      <c r="H6">
        <v>28</v>
      </c>
      <c r="I6">
        <v>63</v>
      </c>
      <c r="J6" s="60">
        <v>3</v>
      </c>
      <c r="K6">
        <v>22</v>
      </c>
      <c r="L6">
        <v>24</v>
      </c>
      <c r="M6">
        <v>22</v>
      </c>
      <c r="N6">
        <v>46</v>
      </c>
      <c r="O6" s="71">
        <v>65</v>
      </c>
      <c r="P6">
        <v>0</v>
      </c>
      <c r="Q6">
        <v>47</v>
      </c>
      <c r="R6" s="60">
        <v>58</v>
      </c>
      <c r="S6">
        <v>90.67</v>
      </c>
      <c r="T6">
        <v>108.8</v>
      </c>
      <c r="U6">
        <v>117.87</v>
      </c>
      <c r="V6">
        <v>113.33</v>
      </c>
      <c r="W6">
        <v>77.069999999999993</v>
      </c>
      <c r="X6" s="71">
        <v>18.399999999999999</v>
      </c>
      <c r="Y6">
        <v>21.8</v>
      </c>
      <c r="Z6">
        <v>18.2</v>
      </c>
      <c r="AA6">
        <v>19.100000000000001</v>
      </c>
      <c r="AB6" s="60">
        <v>15.3</v>
      </c>
    </row>
    <row r="7" spans="1:28" x14ac:dyDescent="0.35">
      <c r="A7" s="64" t="s">
        <v>20</v>
      </c>
      <c r="B7" s="69">
        <v>150.4</v>
      </c>
      <c r="C7">
        <v>50</v>
      </c>
      <c r="D7">
        <v>76</v>
      </c>
      <c r="E7">
        <v>40</v>
      </c>
      <c r="F7">
        <v>32</v>
      </c>
      <c r="G7" s="71">
        <v>17</v>
      </c>
      <c r="H7">
        <v>18</v>
      </c>
      <c r="I7">
        <v>3</v>
      </c>
      <c r="J7" s="60">
        <v>12</v>
      </c>
      <c r="K7">
        <v>62</v>
      </c>
      <c r="L7">
        <v>26</v>
      </c>
      <c r="M7">
        <v>56</v>
      </c>
      <c r="N7">
        <v>20</v>
      </c>
      <c r="O7" s="71">
        <v>5</v>
      </c>
      <c r="P7">
        <v>3</v>
      </c>
      <c r="Q7">
        <v>12</v>
      </c>
      <c r="R7" s="60">
        <v>6</v>
      </c>
      <c r="S7">
        <v>104.27</v>
      </c>
      <c r="T7">
        <v>140.53</v>
      </c>
      <c r="U7">
        <v>136</v>
      </c>
      <c r="V7">
        <v>113.33</v>
      </c>
      <c r="W7">
        <v>81.599999999999994</v>
      </c>
      <c r="X7" s="71">
        <v>24.5</v>
      </c>
      <c r="Y7">
        <v>20.9</v>
      </c>
      <c r="Z7">
        <v>28.9</v>
      </c>
      <c r="AA7">
        <v>32.200000000000003</v>
      </c>
      <c r="AB7" s="60"/>
    </row>
    <row r="8" spans="1:28" x14ac:dyDescent="0.35">
      <c r="A8" s="64" t="s">
        <v>22</v>
      </c>
      <c r="B8" s="69">
        <v>147.22</v>
      </c>
      <c r="C8">
        <v>60</v>
      </c>
      <c r="D8">
        <v>100</v>
      </c>
      <c r="E8">
        <v>100</v>
      </c>
      <c r="F8">
        <v>50</v>
      </c>
      <c r="G8" s="71">
        <v>53</v>
      </c>
      <c r="H8">
        <v>60</v>
      </c>
      <c r="I8">
        <v>75</v>
      </c>
      <c r="J8" s="60">
        <v>0</v>
      </c>
      <c r="K8">
        <v>76</v>
      </c>
      <c r="L8">
        <v>82</v>
      </c>
      <c r="M8">
        <v>66</v>
      </c>
      <c r="N8">
        <v>54</v>
      </c>
      <c r="O8" s="71">
        <v>16</v>
      </c>
      <c r="P8">
        <v>68</v>
      </c>
      <c r="Q8">
        <v>31</v>
      </c>
      <c r="R8" s="60">
        <v>23</v>
      </c>
      <c r="S8">
        <v>95.2</v>
      </c>
      <c r="T8">
        <v>108.8</v>
      </c>
      <c r="U8">
        <v>113.33</v>
      </c>
      <c r="V8">
        <v>99.73</v>
      </c>
      <c r="W8">
        <v>90.67</v>
      </c>
      <c r="X8" s="71">
        <v>16.3</v>
      </c>
      <c r="Y8">
        <v>24.9</v>
      </c>
      <c r="Z8">
        <v>20.9</v>
      </c>
      <c r="AA8">
        <v>17.3</v>
      </c>
      <c r="AB8" s="60">
        <v>29</v>
      </c>
    </row>
    <row r="9" spans="1:28" x14ac:dyDescent="0.35">
      <c r="A9" s="64" t="s">
        <v>23</v>
      </c>
      <c r="B9" s="69">
        <v>169.68</v>
      </c>
      <c r="C9">
        <v>74</v>
      </c>
      <c r="D9">
        <v>92</v>
      </c>
      <c r="E9">
        <v>86</v>
      </c>
      <c r="F9">
        <v>86</v>
      </c>
      <c r="G9" s="71">
        <v>58</v>
      </c>
      <c r="H9">
        <v>81</v>
      </c>
      <c r="I9">
        <v>65</v>
      </c>
      <c r="J9" s="60">
        <v>46</v>
      </c>
      <c r="K9">
        <v>66</v>
      </c>
      <c r="L9">
        <v>62</v>
      </c>
      <c r="M9">
        <v>48</v>
      </c>
      <c r="N9">
        <v>70</v>
      </c>
      <c r="O9" s="71">
        <v>61</v>
      </c>
      <c r="P9">
        <v>18</v>
      </c>
      <c r="Q9">
        <v>56</v>
      </c>
      <c r="R9" s="60">
        <v>7</v>
      </c>
      <c r="S9">
        <v>108.8</v>
      </c>
      <c r="T9">
        <v>104.27</v>
      </c>
      <c r="U9">
        <v>145.07</v>
      </c>
      <c r="V9">
        <v>126.93</v>
      </c>
      <c r="W9">
        <v>104.27</v>
      </c>
      <c r="X9" s="71">
        <v>22.1</v>
      </c>
      <c r="Y9">
        <v>22.5</v>
      </c>
      <c r="Z9">
        <v>21.5</v>
      </c>
      <c r="AA9">
        <v>16.3</v>
      </c>
      <c r="AB9" s="60">
        <v>26.3</v>
      </c>
    </row>
    <row r="10" spans="1:28" x14ac:dyDescent="0.35">
      <c r="A10" s="62" t="s">
        <v>24</v>
      </c>
      <c r="B10" s="69">
        <v>173.71</v>
      </c>
      <c r="C10">
        <v>34</v>
      </c>
      <c r="D10">
        <v>52</v>
      </c>
      <c r="E10">
        <v>34</v>
      </c>
      <c r="F10">
        <v>40</v>
      </c>
      <c r="G10" s="71">
        <v>54</v>
      </c>
      <c r="H10">
        <v>48</v>
      </c>
      <c r="I10">
        <v>42</v>
      </c>
      <c r="J10" s="60">
        <v>45</v>
      </c>
      <c r="K10">
        <v>62</v>
      </c>
      <c r="L10">
        <v>50</v>
      </c>
      <c r="M10">
        <v>26</v>
      </c>
      <c r="N10">
        <v>44</v>
      </c>
      <c r="O10" s="71">
        <v>63</v>
      </c>
      <c r="P10">
        <v>60</v>
      </c>
      <c r="Q10">
        <v>42</v>
      </c>
      <c r="R10" s="60">
        <v>68</v>
      </c>
      <c r="S10">
        <v>99.73</v>
      </c>
      <c r="T10">
        <v>95.2</v>
      </c>
      <c r="U10">
        <v>99.73</v>
      </c>
      <c r="V10">
        <v>90.67</v>
      </c>
      <c r="W10">
        <v>81.599999999999994</v>
      </c>
      <c r="X10" s="71">
        <v>14.7</v>
      </c>
      <c r="Y10">
        <v>19.899999999999999</v>
      </c>
      <c r="Z10">
        <v>19.899999999999999</v>
      </c>
      <c r="AA10">
        <v>18.3</v>
      </c>
      <c r="AB10" s="60">
        <v>21.1</v>
      </c>
    </row>
    <row r="11" spans="1:28" x14ac:dyDescent="0.35">
      <c r="A11" s="64" t="s">
        <v>25</v>
      </c>
      <c r="B11" s="69">
        <v>158.18</v>
      </c>
      <c r="C11">
        <v>4</v>
      </c>
      <c r="D11">
        <v>46</v>
      </c>
      <c r="E11">
        <v>66</v>
      </c>
      <c r="F11">
        <v>4</v>
      </c>
      <c r="G11" s="71">
        <v>47</v>
      </c>
      <c r="H11">
        <v>0</v>
      </c>
      <c r="I11">
        <v>66</v>
      </c>
      <c r="J11" s="60">
        <v>37</v>
      </c>
      <c r="K11">
        <v>54</v>
      </c>
      <c r="L11">
        <v>70</v>
      </c>
      <c r="M11">
        <v>56</v>
      </c>
      <c r="N11">
        <v>30</v>
      </c>
      <c r="O11" s="71">
        <v>6</v>
      </c>
      <c r="P11">
        <v>0</v>
      </c>
      <c r="Q11">
        <v>0</v>
      </c>
      <c r="R11" s="60">
        <v>3</v>
      </c>
      <c r="X11" s="71"/>
      <c r="AB11" s="60"/>
    </row>
    <row r="12" spans="1:28" x14ac:dyDescent="0.35">
      <c r="A12" s="62" t="s">
        <v>26</v>
      </c>
      <c r="B12" s="69">
        <v>327.77</v>
      </c>
      <c r="C12">
        <v>-18</v>
      </c>
      <c r="D12">
        <v>88</v>
      </c>
      <c r="E12">
        <v>96</v>
      </c>
      <c r="F12">
        <v>100</v>
      </c>
      <c r="G12" s="71">
        <v>0</v>
      </c>
      <c r="H12">
        <v>85</v>
      </c>
      <c r="I12">
        <v>67</v>
      </c>
      <c r="J12" s="60">
        <v>95</v>
      </c>
      <c r="K12">
        <v>80</v>
      </c>
      <c r="L12">
        <v>86</v>
      </c>
      <c r="M12">
        <v>66</v>
      </c>
      <c r="N12">
        <v>78</v>
      </c>
      <c r="O12" s="71">
        <v>57</v>
      </c>
      <c r="P12">
        <v>84</v>
      </c>
      <c r="Q12">
        <v>93</v>
      </c>
      <c r="R12" s="60">
        <v>45</v>
      </c>
      <c r="S12">
        <v>95.2</v>
      </c>
      <c r="T12">
        <v>126.93</v>
      </c>
      <c r="U12">
        <v>0</v>
      </c>
      <c r="V12">
        <v>117.87</v>
      </c>
      <c r="W12">
        <v>90.67</v>
      </c>
      <c r="X12" s="71">
        <v>21</v>
      </c>
      <c r="Y12">
        <v>22.7</v>
      </c>
      <c r="Z12">
        <v>38.700000000000003</v>
      </c>
      <c r="AA12">
        <v>21.7</v>
      </c>
      <c r="AB12" s="60">
        <v>16.7</v>
      </c>
    </row>
    <row r="13" spans="1:28" x14ac:dyDescent="0.35">
      <c r="A13" s="64" t="s">
        <v>27</v>
      </c>
      <c r="B13" s="69">
        <v>152.6</v>
      </c>
      <c r="C13">
        <v>8</v>
      </c>
      <c r="D13">
        <v>62</v>
      </c>
      <c r="E13">
        <v>32</v>
      </c>
      <c r="F13">
        <v>74</v>
      </c>
      <c r="G13" s="71">
        <v>2</v>
      </c>
      <c r="H13">
        <v>52</v>
      </c>
      <c r="I13">
        <v>57</v>
      </c>
      <c r="J13" s="60">
        <v>73</v>
      </c>
      <c r="K13">
        <v>70</v>
      </c>
      <c r="L13">
        <v>66</v>
      </c>
      <c r="M13">
        <v>46</v>
      </c>
      <c r="N13">
        <v>56</v>
      </c>
      <c r="O13" s="71">
        <v>19</v>
      </c>
      <c r="P13">
        <v>63</v>
      </c>
      <c r="Q13">
        <v>51</v>
      </c>
      <c r="R13" s="60">
        <v>50</v>
      </c>
      <c r="S13">
        <v>77.069999999999993</v>
      </c>
      <c r="U13">
        <v>90.67</v>
      </c>
      <c r="V13">
        <v>90.67</v>
      </c>
      <c r="W13">
        <v>81.599999999999994</v>
      </c>
      <c r="X13" s="71">
        <v>20.5</v>
      </c>
      <c r="Y13">
        <v>12.5</v>
      </c>
      <c r="Z13">
        <v>17.7</v>
      </c>
      <c r="AA13">
        <v>15.1</v>
      </c>
      <c r="AB13" s="60">
        <v>16.7</v>
      </c>
    </row>
    <row r="14" spans="1:28" x14ac:dyDescent="0.35">
      <c r="A14" s="63" t="s">
        <v>28</v>
      </c>
      <c r="B14" s="69">
        <v>288.04000000000002</v>
      </c>
      <c r="C14">
        <v>30</v>
      </c>
      <c r="D14">
        <v>90</v>
      </c>
      <c r="E14">
        <v>92</v>
      </c>
      <c r="F14">
        <v>94</v>
      </c>
      <c r="G14" s="71">
        <v>12</v>
      </c>
      <c r="H14">
        <v>25</v>
      </c>
      <c r="I14">
        <v>13</v>
      </c>
      <c r="J14" s="60">
        <v>4</v>
      </c>
      <c r="K14">
        <v>72</v>
      </c>
      <c r="L14">
        <v>26</v>
      </c>
      <c r="M14">
        <v>6</v>
      </c>
      <c r="N14">
        <v>52</v>
      </c>
      <c r="O14" s="71">
        <v>22</v>
      </c>
      <c r="P14">
        <v>5</v>
      </c>
      <c r="Q14">
        <v>20</v>
      </c>
      <c r="R14" s="60">
        <v>1</v>
      </c>
      <c r="S14">
        <v>99.73</v>
      </c>
      <c r="T14">
        <v>99.73</v>
      </c>
      <c r="U14">
        <v>113.33</v>
      </c>
      <c r="V14">
        <v>113.33</v>
      </c>
      <c r="W14">
        <v>99.73</v>
      </c>
      <c r="X14" s="71">
        <v>12.1</v>
      </c>
      <c r="Y14">
        <v>14.4</v>
      </c>
      <c r="Z14">
        <v>22.9</v>
      </c>
      <c r="AA14">
        <v>19.600000000000001</v>
      </c>
      <c r="AB14" s="60">
        <v>12.3</v>
      </c>
    </row>
    <row r="15" spans="1:28" x14ac:dyDescent="0.35">
      <c r="A15" s="63" t="s">
        <v>29</v>
      </c>
      <c r="B15" s="69">
        <v>259.08999999999997</v>
      </c>
      <c r="C15">
        <v>0</v>
      </c>
      <c r="D15">
        <v>100</v>
      </c>
      <c r="E15">
        <v>86</v>
      </c>
      <c r="F15">
        <v>72</v>
      </c>
      <c r="G15" s="71">
        <v>45</v>
      </c>
      <c r="H15">
        <v>38</v>
      </c>
      <c r="I15">
        <v>20</v>
      </c>
      <c r="J15" s="60">
        <v>0</v>
      </c>
      <c r="K15">
        <v>30</v>
      </c>
      <c r="L15">
        <v>40</v>
      </c>
      <c r="M15">
        <v>40</v>
      </c>
      <c r="N15">
        <v>50</v>
      </c>
      <c r="O15" s="71">
        <v>68</v>
      </c>
      <c r="P15">
        <v>5</v>
      </c>
      <c r="Q15">
        <v>7</v>
      </c>
      <c r="R15" s="60">
        <v>57</v>
      </c>
      <c r="S15">
        <v>95.2</v>
      </c>
      <c r="T15">
        <v>122.4</v>
      </c>
      <c r="U15">
        <v>122.4</v>
      </c>
      <c r="V15">
        <v>90.67</v>
      </c>
      <c r="W15">
        <v>86.13</v>
      </c>
      <c r="X15" s="71">
        <v>17.7</v>
      </c>
      <c r="Y15">
        <v>25.3</v>
      </c>
      <c r="Z15">
        <v>30.7</v>
      </c>
      <c r="AA15">
        <v>23.7</v>
      </c>
      <c r="AB15" s="60">
        <v>14</v>
      </c>
    </row>
    <row r="16" spans="1:28" x14ac:dyDescent="0.35">
      <c r="A16" s="62" t="s">
        <v>30</v>
      </c>
      <c r="B16" s="69">
        <v>402.21</v>
      </c>
      <c r="C16">
        <v>68</v>
      </c>
      <c r="D16">
        <v>16</v>
      </c>
      <c r="E16">
        <v>18</v>
      </c>
      <c r="F16">
        <v>44</v>
      </c>
      <c r="G16" s="71">
        <v>0</v>
      </c>
      <c r="H16">
        <v>7</v>
      </c>
      <c r="I16">
        <v>11</v>
      </c>
      <c r="J16" s="60">
        <v>0</v>
      </c>
      <c r="K16">
        <v>52</v>
      </c>
      <c r="L16">
        <v>64</v>
      </c>
      <c r="M16">
        <v>70</v>
      </c>
      <c r="N16">
        <v>24</v>
      </c>
      <c r="O16" s="71">
        <v>0</v>
      </c>
      <c r="P16">
        <v>42</v>
      </c>
      <c r="Q16">
        <v>0</v>
      </c>
      <c r="R16" s="60">
        <v>69</v>
      </c>
      <c r="S16">
        <v>90.67</v>
      </c>
      <c r="T16">
        <v>99.73</v>
      </c>
      <c r="U16">
        <v>104.27</v>
      </c>
      <c r="V16">
        <v>99.73</v>
      </c>
      <c r="W16">
        <v>86.13</v>
      </c>
      <c r="X16" s="71">
        <v>18.2</v>
      </c>
      <c r="Y16">
        <v>20.9</v>
      </c>
      <c r="Z16">
        <v>32.5</v>
      </c>
      <c r="AA16">
        <v>29.4</v>
      </c>
      <c r="AB16" s="60">
        <v>22.1</v>
      </c>
    </row>
    <row r="17" spans="1:28" x14ac:dyDescent="0.35">
      <c r="A17" s="62" t="s">
        <v>31</v>
      </c>
      <c r="B17" s="69">
        <v>371.04</v>
      </c>
      <c r="C17">
        <v>6</v>
      </c>
      <c r="D17">
        <v>86</v>
      </c>
      <c r="E17">
        <v>100</v>
      </c>
      <c r="F17">
        <v>100</v>
      </c>
      <c r="G17" s="71">
        <v>0</v>
      </c>
      <c r="H17">
        <v>0</v>
      </c>
      <c r="I17">
        <v>0</v>
      </c>
      <c r="J17" s="60">
        <v>0</v>
      </c>
      <c r="K17">
        <v>4</v>
      </c>
      <c r="L17">
        <v>4</v>
      </c>
      <c r="M17">
        <v>44</v>
      </c>
      <c r="N17">
        <v>42</v>
      </c>
      <c r="O17" s="71">
        <v>0</v>
      </c>
      <c r="P17">
        <v>0</v>
      </c>
      <c r="Q17">
        <v>0</v>
      </c>
      <c r="R17" s="60">
        <v>0</v>
      </c>
      <c r="X17" s="71"/>
      <c r="AB17" s="60"/>
    </row>
    <row r="18" spans="1:28" x14ac:dyDescent="0.35">
      <c r="A18" s="64" t="s">
        <v>32</v>
      </c>
      <c r="B18" s="69">
        <v>230.12</v>
      </c>
      <c r="C18">
        <v>16</v>
      </c>
      <c r="D18">
        <v>10</v>
      </c>
      <c r="E18">
        <v>82</v>
      </c>
      <c r="F18">
        <v>36</v>
      </c>
      <c r="G18" s="71">
        <v>1</v>
      </c>
      <c r="H18">
        <v>1</v>
      </c>
      <c r="I18">
        <v>9</v>
      </c>
      <c r="J18" s="60">
        <v>22</v>
      </c>
      <c r="K18">
        <v>74</v>
      </c>
      <c r="L18">
        <v>58</v>
      </c>
      <c r="M18">
        <v>64</v>
      </c>
      <c r="N18">
        <v>80</v>
      </c>
      <c r="O18" s="71">
        <v>15</v>
      </c>
      <c r="P18">
        <v>2</v>
      </c>
      <c r="Q18">
        <v>4</v>
      </c>
      <c r="R18" s="60">
        <v>12</v>
      </c>
      <c r="S18">
        <v>86.13</v>
      </c>
      <c r="T18">
        <v>99.73</v>
      </c>
      <c r="U18">
        <v>104.27</v>
      </c>
      <c r="V18">
        <v>95.2</v>
      </c>
      <c r="W18">
        <v>86.13</v>
      </c>
      <c r="X18" s="71">
        <v>19.899999999999999</v>
      </c>
      <c r="Y18">
        <v>22.7</v>
      </c>
      <c r="Z18">
        <v>25.3</v>
      </c>
      <c r="AA18">
        <v>22.9</v>
      </c>
      <c r="AB18" s="60">
        <v>33.200000000000003</v>
      </c>
    </row>
    <row r="19" spans="1:28" x14ac:dyDescent="0.35">
      <c r="A19" s="62" t="s">
        <v>33</v>
      </c>
      <c r="B19" s="69">
        <v>340.9</v>
      </c>
      <c r="C19">
        <v>58</v>
      </c>
      <c r="D19">
        <v>82</v>
      </c>
      <c r="E19">
        <v>32</v>
      </c>
      <c r="F19">
        <v>66</v>
      </c>
      <c r="G19" s="71">
        <v>77</v>
      </c>
      <c r="H19">
        <v>66</v>
      </c>
      <c r="I19">
        <v>90</v>
      </c>
      <c r="J19" s="60">
        <v>24</v>
      </c>
      <c r="K19">
        <v>42</v>
      </c>
      <c r="L19">
        <v>68</v>
      </c>
      <c r="M19">
        <v>40</v>
      </c>
      <c r="N19">
        <v>46</v>
      </c>
      <c r="O19" s="71">
        <v>76</v>
      </c>
      <c r="P19">
        <v>73</v>
      </c>
      <c r="Q19">
        <v>93</v>
      </c>
      <c r="R19" s="60">
        <v>75</v>
      </c>
      <c r="T19">
        <v>104.27</v>
      </c>
      <c r="X19" s="71">
        <v>17.600000000000001</v>
      </c>
      <c r="Y19">
        <v>14.3</v>
      </c>
      <c r="Z19">
        <v>20.399999999999999</v>
      </c>
      <c r="AA19">
        <v>21</v>
      </c>
      <c r="AB19" s="60">
        <v>13.1</v>
      </c>
    </row>
    <row r="20" spans="1:28" x14ac:dyDescent="0.35">
      <c r="A20" s="65" t="s">
        <v>34</v>
      </c>
      <c r="B20" s="69">
        <v>300</v>
      </c>
      <c r="C20">
        <v>64</v>
      </c>
      <c r="D20">
        <v>78</v>
      </c>
      <c r="E20">
        <v>100</v>
      </c>
      <c r="F20">
        <v>88</v>
      </c>
      <c r="G20" s="71">
        <v>30</v>
      </c>
      <c r="H20">
        <v>24</v>
      </c>
      <c r="I20">
        <v>24</v>
      </c>
      <c r="J20" s="60">
        <v>6</v>
      </c>
      <c r="K20">
        <v>38</v>
      </c>
      <c r="L20">
        <v>38</v>
      </c>
      <c r="M20">
        <v>14</v>
      </c>
      <c r="N20">
        <v>32</v>
      </c>
      <c r="O20" s="71">
        <v>54</v>
      </c>
      <c r="P20">
        <v>18</v>
      </c>
      <c r="Q20">
        <v>15</v>
      </c>
      <c r="R20" s="60">
        <v>21</v>
      </c>
      <c r="S20">
        <v>95.2</v>
      </c>
      <c r="T20">
        <v>104.27</v>
      </c>
      <c r="U20">
        <v>117.87</v>
      </c>
      <c r="V20">
        <v>181.33</v>
      </c>
      <c r="W20">
        <v>131.47</v>
      </c>
      <c r="X20" s="71">
        <v>13.1</v>
      </c>
      <c r="Y20">
        <v>14.1</v>
      </c>
      <c r="Z20">
        <v>19.7</v>
      </c>
      <c r="AA20">
        <v>15.4</v>
      </c>
      <c r="AB20" s="60">
        <v>13.7</v>
      </c>
    </row>
    <row r="21" spans="1:28" x14ac:dyDescent="0.35">
      <c r="A21" s="65" t="s">
        <v>35</v>
      </c>
      <c r="B21" s="69">
        <v>480.45</v>
      </c>
      <c r="C21">
        <v>2</v>
      </c>
      <c r="D21">
        <v>68</v>
      </c>
      <c r="E21">
        <v>58</v>
      </c>
      <c r="F21">
        <v>76</v>
      </c>
      <c r="G21" s="71">
        <v>21</v>
      </c>
      <c r="H21">
        <v>47</v>
      </c>
      <c r="I21">
        <v>33</v>
      </c>
      <c r="J21" s="60">
        <v>63</v>
      </c>
      <c r="K21">
        <v>12</v>
      </c>
      <c r="L21">
        <v>30</v>
      </c>
      <c r="M21">
        <v>26</v>
      </c>
      <c r="N21">
        <v>16</v>
      </c>
      <c r="O21" s="71">
        <v>31</v>
      </c>
      <c r="P21">
        <v>45</v>
      </c>
      <c r="Q21">
        <v>70</v>
      </c>
      <c r="R21" s="60">
        <v>60</v>
      </c>
      <c r="S21">
        <v>104.27</v>
      </c>
      <c r="T21">
        <v>99.73</v>
      </c>
      <c r="V21">
        <v>99.73</v>
      </c>
      <c r="W21">
        <v>95.2</v>
      </c>
      <c r="X21" s="71">
        <v>23.2</v>
      </c>
      <c r="Y21">
        <v>17.5</v>
      </c>
      <c r="Z21">
        <v>17.899999999999999</v>
      </c>
      <c r="AA21">
        <v>12.7</v>
      </c>
      <c r="AB21" s="60">
        <v>11.9</v>
      </c>
    </row>
    <row r="22" spans="1:28" x14ac:dyDescent="0.35">
      <c r="A22" s="65" t="s">
        <v>36</v>
      </c>
      <c r="B22" s="69">
        <v>502.18</v>
      </c>
      <c r="C22">
        <v>2</v>
      </c>
      <c r="D22">
        <v>88</v>
      </c>
      <c r="E22">
        <v>66</v>
      </c>
      <c r="F22">
        <v>22</v>
      </c>
      <c r="G22" s="71">
        <v>60</v>
      </c>
      <c r="H22">
        <v>45</v>
      </c>
      <c r="I22">
        <v>69</v>
      </c>
      <c r="J22" s="60">
        <v>66</v>
      </c>
      <c r="K22">
        <v>8</v>
      </c>
      <c r="L22">
        <v>68</v>
      </c>
      <c r="M22">
        <v>14</v>
      </c>
      <c r="N22">
        <v>58</v>
      </c>
      <c r="O22" s="71">
        <v>36</v>
      </c>
      <c r="P22">
        <v>78</v>
      </c>
      <c r="Q22">
        <v>68</v>
      </c>
      <c r="R22" s="60">
        <v>18</v>
      </c>
      <c r="S22">
        <v>95.2</v>
      </c>
      <c r="T22">
        <v>113.33</v>
      </c>
      <c r="U22">
        <v>113.33</v>
      </c>
      <c r="V22">
        <v>0</v>
      </c>
      <c r="W22">
        <v>108.8</v>
      </c>
      <c r="X22" s="71">
        <v>18.399999999999999</v>
      </c>
      <c r="Y22">
        <v>23.5</v>
      </c>
      <c r="Z22">
        <v>26.3</v>
      </c>
      <c r="AA22">
        <v>36.4</v>
      </c>
      <c r="AB22" s="60">
        <v>14.7</v>
      </c>
    </row>
    <row r="23" spans="1:28" ht="15" thickBot="1" x14ac:dyDescent="0.4">
      <c r="A23" s="66" t="s">
        <v>58</v>
      </c>
      <c r="B23" s="70">
        <v>448.28</v>
      </c>
      <c r="C23" s="67">
        <v>72</v>
      </c>
      <c r="D23" s="67">
        <v>88</v>
      </c>
      <c r="E23" s="67">
        <v>64</v>
      </c>
      <c r="F23" s="67">
        <v>96</v>
      </c>
      <c r="G23" s="72">
        <v>72</v>
      </c>
      <c r="H23" s="67">
        <v>62</v>
      </c>
      <c r="I23" s="67">
        <v>69</v>
      </c>
      <c r="J23" s="68">
        <v>65</v>
      </c>
      <c r="K23" s="67">
        <v>46</v>
      </c>
      <c r="L23" s="67">
        <v>64</v>
      </c>
      <c r="M23" s="67">
        <v>78</v>
      </c>
      <c r="N23" s="67">
        <v>60</v>
      </c>
      <c r="O23" s="72">
        <v>48</v>
      </c>
      <c r="P23" s="67">
        <v>22</v>
      </c>
      <c r="Q23" s="67">
        <v>42</v>
      </c>
      <c r="R23" s="68">
        <v>66</v>
      </c>
      <c r="S23" s="67">
        <v>90.67</v>
      </c>
      <c r="T23" s="67">
        <v>95.2</v>
      </c>
      <c r="U23" s="67">
        <v>99.73</v>
      </c>
      <c r="V23" s="67">
        <v>95.2</v>
      </c>
      <c r="W23" s="67">
        <v>90.67</v>
      </c>
      <c r="X23" s="72">
        <v>10.1</v>
      </c>
      <c r="Y23" s="67">
        <v>17.7</v>
      </c>
      <c r="Z23" s="67">
        <v>29.9</v>
      </c>
      <c r="AA23" s="67">
        <v>17.2</v>
      </c>
      <c r="AB23" s="68">
        <v>10.8</v>
      </c>
    </row>
    <row r="24" spans="1:28" ht="15" thickTop="1" x14ac:dyDescent="0.35"/>
  </sheetData>
  <mergeCells count="8">
    <mergeCell ref="O1:R1"/>
    <mergeCell ref="S1:W1"/>
    <mergeCell ref="X1:AB1"/>
    <mergeCell ref="B1:B2"/>
    <mergeCell ref="A1:A2"/>
    <mergeCell ref="C1:F1"/>
    <mergeCell ref="G1:J1"/>
    <mergeCell ref="K1:N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9ebbb81-298e-4394-8166-7378e9c0df8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75B2DCE9F634CB4E5E79AEB3BB0E2" ma:contentTypeVersion="11" ma:contentTypeDescription="Create a new document." ma:contentTypeScope="" ma:versionID="4bd3808a727d584a70cbb4328d7b1577">
  <xsd:schema xmlns:xsd="http://www.w3.org/2001/XMLSchema" xmlns:xs="http://www.w3.org/2001/XMLSchema" xmlns:p="http://schemas.microsoft.com/office/2006/metadata/properties" xmlns:ns3="89ebbb81-298e-4394-8166-7378e9c0df8e" xmlns:ns4="72d99bac-8301-470d-80c6-4d3ed43aea4c" targetNamespace="http://schemas.microsoft.com/office/2006/metadata/properties" ma:root="true" ma:fieldsID="7c99b63931fda6446d60f0b14ef4c935" ns3:_="" ns4:_="">
    <xsd:import namespace="89ebbb81-298e-4394-8166-7378e9c0df8e"/>
    <xsd:import namespace="72d99bac-8301-470d-80c6-4d3ed43aea4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bbb81-298e-4394-8166-7378e9c0df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99bac-8301-470d-80c6-4d3ed43aea4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76E613-557D-4E3A-8E40-F52EA2E87E08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  <ds:schemaRef ds:uri="72d99bac-8301-470d-80c6-4d3ed43aea4c"/>
    <ds:schemaRef ds:uri="http://purl.org/dc/terms/"/>
    <ds:schemaRef ds:uri="http://schemas.microsoft.com/office/2006/documentManagement/types"/>
    <ds:schemaRef ds:uri="http://schemas.microsoft.com/office/infopath/2007/PartnerControls"/>
    <ds:schemaRef ds:uri="89ebbb81-298e-4394-8166-7378e9c0df8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A88813B-EAEB-4D4C-BD49-9277368638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ebbb81-298e-4394-8166-7378e9c0df8e"/>
    <ds:schemaRef ds:uri="72d99bac-8301-470d-80c6-4d3ed43aea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695C2E-23AC-46CE-B951-2F55B579B6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C5 - Sweat</vt:lpstr>
      <vt:lpstr>C6 - Stiffness + Tactile</vt:lpstr>
      <vt:lpstr>C7 - TW Perception + Epidermal</vt:lpstr>
    </vt:vector>
  </TitlesOfParts>
  <Manager/>
  <Company>University of Southampton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Hannah Blount</dc:creator>
  <cp:keywords/>
  <dc:description/>
  <cp:lastModifiedBy>Hannah Blount</cp:lastModifiedBy>
  <cp:revision/>
  <dcterms:created xsi:type="dcterms:W3CDTF">2022-12-08T17:06:30Z</dcterms:created>
  <dcterms:modified xsi:type="dcterms:W3CDTF">2026-03-27T15:21:57Z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0x01010035275B2DCE9F634CB4E5E79AEB3BB0E2</vt:lpwstr>
  </property>
</Properties>
</file>